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comments4.xml" ContentType="application/vnd.openxmlformats-officedocument.spreadsheetml.comments+xml"/>
  <Override PartName="/xl/drawings/drawing4.xml" ContentType="application/vnd.openxmlformats-officedocument.drawing+xml"/>
  <Override PartName="/xl/ctrlProps/ctrlProp7.xml" ContentType="application/vnd.ms-excel.controlproperties+xml"/>
  <Override PartName="/xl/ctrlProps/ctrlProp8.xml" ContentType="application/vnd.ms-excel.controlproperties+xml"/>
  <Override PartName="/xl/comments5.xml" ContentType="application/vnd.openxmlformats-officedocument.spreadsheetml.comments+xml"/>
  <Override PartName="/xl/drawings/drawing5.xml" ContentType="application/vnd.openxmlformats-officedocument.drawing+xml"/>
  <Override PartName="/xl/ctrlProps/ctrlProp9.xml" ContentType="application/vnd.ms-excel.controlproperties+xml"/>
  <Override PartName="/xl/ctrlProps/ctrlProp10.xml" ContentType="application/vnd.ms-excel.controlproperties+xml"/>
  <Override PartName="/xl/comments6.xml" ContentType="application/vnd.openxmlformats-officedocument.spreadsheetml.comments+xml"/>
  <Override PartName="/xl/drawings/drawing6.xml" ContentType="application/vnd.openxmlformats-officedocument.drawing+xml"/>
  <Override PartName="/xl/ctrlProps/ctrlProp11.xml" ContentType="application/vnd.ms-excel.controlproperties+xml"/>
  <Override PartName="/xl/ctrlProps/ctrlProp12.xml" ContentType="application/vnd.ms-excel.controlpropertie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25" codeName="{A93C3448-2578-E12B-C58C-25EFAD1D314E}"/>
  <workbookPr codeName="ThisWorkbook" defaultThemeVersion="166925"/>
  <mc:AlternateContent xmlns:mc="http://schemas.openxmlformats.org/markup-compatibility/2006">
    <mc:Choice Requires="x15">
      <x15ac:absPath xmlns:x15ac="http://schemas.microsoft.com/office/spreadsheetml/2010/11/ac" url="C:\Users\takagi-satoru\Desktop\"/>
    </mc:Choice>
  </mc:AlternateContent>
  <xr:revisionPtr revIDLastSave="0" documentId="8_{7C824764-DD21-4F12-AA07-6C50629B35D8}" xr6:coauthVersionLast="34" xr6:coauthVersionMax="34" xr10:uidLastSave="{00000000-0000-0000-0000-000000000000}"/>
  <bookViews>
    <workbookView xWindow="0" yWindow="0" windowWidth="20520" windowHeight="10973" tabRatio="856" xr2:uid="{00000000-000D-0000-FFFF-FFFF00000000}"/>
  </bookViews>
  <sheets>
    <sheet name="使い方・設定" sheetId="1" r:id="rId1"/>
    <sheet name="集計・按分" sheetId="5" r:id="rId2"/>
    <sheet name="1_貸借対照表" sheetId="6" r:id="rId3"/>
    <sheet name="2_財産目録" sheetId="7" r:id="rId4"/>
    <sheet name="3_活動計算書" sheetId="8" r:id="rId5"/>
    <sheet name="3-2_活動計算書_その他の事業有り" sheetId="9" r:id="rId6"/>
    <sheet name="4_注記" sheetId="11" r:id="rId7"/>
    <sheet name="事業別損益の状況" sheetId="10" r:id="rId8"/>
    <sheet name="インポート_貸借対照表" sheetId="3" r:id="rId9"/>
    <sheet name="加工_集計用" sheetId="12" state="hidden" r:id="rId10"/>
    <sheet name="インポート_損益計算書（部門別）" sheetId="4" r:id="rId11"/>
    <sheet name="kanjyo" sheetId="13" state="hidden" r:id="rId12"/>
  </sheets>
  <definedNames>
    <definedName name="_xlnm._FilterDatabase" localSheetId="2" hidden="1">'1_貸借対照表'!$J$1:$J$69</definedName>
    <definedName name="_xlnm._FilterDatabase" localSheetId="3" hidden="1">'2_財産目録'!$O$1:$O$253</definedName>
    <definedName name="_xlnm._FilterDatabase" localSheetId="4" hidden="1">'3_活動計算書'!$J$1:$J$218</definedName>
    <definedName name="_xlnm._FilterDatabase" localSheetId="5" hidden="1">'3-2_活動計算書_その他の事業有り'!$J$1:$J$219</definedName>
    <definedName name="_xlnm._FilterDatabase" localSheetId="6" hidden="1">'4_注記'!$V$1:$V$169</definedName>
    <definedName name="_xlnm._FilterDatabase" localSheetId="7" hidden="1">事業別損益の状況!$S$1:$S$76</definedName>
    <definedName name="_xlnm.Print_Area" localSheetId="2">'1_貸借対照表'!$B$2:$H$64</definedName>
    <definedName name="_xlnm.Print_Area" localSheetId="3">'2_財産目録'!$B$2:$I$240</definedName>
    <definedName name="_xlnm.Print_Area" localSheetId="4">'3_活動計算書'!$B$2:$H$214</definedName>
    <definedName name="_xlnm.Print_Area" localSheetId="5">'3-2_活動計算書_その他の事業有り'!$B$4:$H$218</definedName>
    <definedName name="_xlnm.Print_Area" localSheetId="6">'4_注記'!$B$12:$R$158</definedName>
    <definedName name="按分科目">集計・按分!$D$224:$D$284</definedName>
  </definedNames>
  <calcPr calcId="179021" concurrentCalc="0"/>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B3" i="12" l="1"/>
  <c r="C3" i="12"/>
  <c r="A3" i="12"/>
  <c r="B4" i="12"/>
  <c r="C4" i="12"/>
  <c r="A4" i="12"/>
  <c r="B5" i="12"/>
  <c r="C5" i="12"/>
  <c r="A5" i="12"/>
  <c r="B6" i="12"/>
  <c r="C6" i="12"/>
  <c r="A6" i="12"/>
  <c r="B1" i="12"/>
  <c r="C1" i="12"/>
  <c r="D1" i="12"/>
  <c r="E1" i="12"/>
  <c r="F1" i="12"/>
  <c r="B2" i="12"/>
  <c r="C2" i="12"/>
  <c r="D2" i="12"/>
  <c r="E2" i="12"/>
  <c r="F2" i="12"/>
  <c r="D3" i="12"/>
  <c r="E3" i="12"/>
  <c r="F3" i="12"/>
  <c r="D4" i="12"/>
  <c r="E4" i="12"/>
  <c r="F4" i="12"/>
  <c r="D5" i="12"/>
  <c r="E5" i="12"/>
  <c r="F5" i="12"/>
  <c r="D6" i="12"/>
  <c r="E6" i="12"/>
  <c r="F6" i="12"/>
  <c r="B7" i="12"/>
  <c r="C7" i="12"/>
  <c r="A7" i="12"/>
  <c r="D7" i="12"/>
  <c r="E7" i="12"/>
  <c r="F7" i="12"/>
  <c r="B8" i="12"/>
  <c r="C8" i="12"/>
  <c r="A8" i="12"/>
  <c r="D8" i="12"/>
  <c r="E8" i="12"/>
  <c r="F8" i="12"/>
  <c r="B9" i="12"/>
  <c r="C9" i="12"/>
  <c r="A9" i="12"/>
  <c r="D9" i="12"/>
  <c r="E9" i="12"/>
  <c r="F9" i="12"/>
  <c r="B10" i="12"/>
  <c r="C10" i="12"/>
  <c r="A10" i="12"/>
  <c r="D10" i="12"/>
  <c r="E10" i="12"/>
  <c r="F10" i="12"/>
  <c r="B11" i="12"/>
  <c r="C11" i="12"/>
  <c r="A11" i="12"/>
  <c r="D11" i="12"/>
  <c r="E11" i="12"/>
  <c r="F11" i="12"/>
  <c r="B12" i="12"/>
  <c r="C12" i="12"/>
  <c r="A12" i="12"/>
  <c r="D12" i="12"/>
  <c r="E12" i="12"/>
  <c r="F12" i="12"/>
  <c r="B13" i="12"/>
  <c r="C13" i="12"/>
  <c r="A13" i="12"/>
  <c r="D13" i="12"/>
  <c r="E13" i="12"/>
  <c r="F13" i="12"/>
  <c r="B14" i="12"/>
  <c r="C14" i="12"/>
  <c r="A14" i="12"/>
  <c r="D14" i="12"/>
  <c r="E14" i="12"/>
  <c r="F14" i="12"/>
  <c r="B15" i="12"/>
  <c r="C15" i="12"/>
  <c r="A15" i="12"/>
  <c r="D15" i="12"/>
  <c r="E15" i="12"/>
  <c r="F15" i="12"/>
  <c r="B16" i="12"/>
  <c r="C16" i="12"/>
  <c r="A16" i="12"/>
  <c r="D16" i="12"/>
  <c r="E16" i="12"/>
  <c r="F16" i="12"/>
  <c r="B17" i="12"/>
  <c r="C17" i="12"/>
  <c r="A17" i="12"/>
  <c r="D17" i="12"/>
  <c r="E17" i="12"/>
  <c r="F17" i="12"/>
  <c r="B18" i="12"/>
  <c r="C18" i="12"/>
  <c r="A18" i="12"/>
  <c r="D18" i="12"/>
  <c r="E18" i="12"/>
  <c r="F18" i="12"/>
  <c r="B19" i="12"/>
  <c r="C19" i="12"/>
  <c r="A19" i="12"/>
  <c r="D19" i="12"/>
  <c r="E19" i="12"/>
  <c r="F19" i="12"/>
  <c r="B20" i="12"/>
  <c r="C20" i="12"/>
  <c r="A20" i="12"/>
  <c r="D20" i="12"/>
  <c r="E20" i="12"/>
  <c r="F20" i="12"/>
  <c r="B21" i="12"/>
  <c r="C21" i="12"/>
  <c r="A21" i="12"/>
  <c r="D21" i="12"/>
  <c r="E21" i="12"/>
  <c r="F21" i="12"/>
  <c r="B22" i="12"/>
  <c r="C22" i="12"/>
  <c r="A22" i="12"/>
  <c r="D22" i="12"/>
  <c r="E22" i="12"/>
  <c r="F22" i="12"/>
  <c r="B23" i="12"/>
  <c r="C23" i="12"/>
  <c r="A23" i="12"/>
  <c r="D23" i="12"/>
  <c r="E23" i="12"/>
  <c r="F23" i="12"/>
  <c r="B24" i="12"/>
  <c r="C24" i="12"/>
  <c r="A24" i="12"/>
  <c r="D24" i="12"/>
  <c r="E24" i="12"/>
  <c r="F24" i="12"/>
  <c r="B25" i="12"/>
  <c r="C25" i="12"/>
  <c r="A25" i="12"/>
  <c r="D25" i="12"/>
  <c r="E25" i="12"/>
  <c r="F25" i="12"/>
  <c r="B26" i="12"/>
  <c r="C26" i="12"/>
  <c r="A26" i="12"/>
  <c r="D26" i="12"/>
  <c r="E26" i="12"/>
  <c r="F26" i="12"/>
  <c r="B27" i="12"/>
  <c r="C27" i="12"/>
  <c r="A27" i="12"/>
  <c r="D27" i="12"/>
  <c r="E27" i="12"/>
  <c r="F27" i="12"/>
  <c r="B28" i="12"/>
  <c r="C28" i="12"/>
  <c r="A28" i="12"/>
  <c r="D28" i="12"/>
  <c r="E28" i="12"/>
  <c r="F28" i="12"/>
  <c r="B29" i="12"/>
  <c r="C29" i="12"/>
  <c r="A29" i="12"/>
  <c r="D29" i="12"/>
  <c r="E29" i="12"/>
  <c r="F29" i="12"/>
  <c r="B30" i="12"/>
  <c r="C30" i="12"/>
  <c r="A30" i="12"/>
  <c r="D30" i="12"/>
  <c r="E30" i="12"/>
  <c r="F30" i="12"/>
  <c r="B31" i="12"/>
  <c r="C31" i="12"/>
  <c r="A31" i="12"/>
  <c r="D31" i="12"/>
  <c r="E31" i="12"/>
  <c r="F31" i="12"/>
  <c r="B32" i="12"/>
  <c r="C32" i="12"/>
  <c r="A32" i="12"/>
  <c r="D32" i="12"/>
  <c r="E32" i="12"/>
  <c r="F32" i="12"/>
  <c r="B33" i="12"/>
  <c r="C33" i="12"/>
  <c r="A33" i="12"/>
  <c r="D33" i="12"/>
  <c r="E33" i="12"/>
  <c r="F33" i="12"/>
  <c r="B34" i="12"/>
  <c r="C34" i="12"/>
  <c r="A34" i="12"/>
  <c r="D34" i="12"/>
  <c r="E34" i="12"/>
  <c r="F34" i="12"/>
  <c r="B35" i="12"/>
  <c r="C35" i="12"/>
  <c r="A35" i="12"/>
  <c r="D35" i="12"/>
  <c r="E35" i="12"/>
  <c r="F35" i="12"/>
  <c r="B36" i="12"/>
  <c r="C36" i="12"/>
  <c r="A36" i="12"/>
  <c r="D36" i="12"/>
  <c r="E36" i="12"/>
  <c r="F36" i="12"/>
  <c r="B37" i="12"/>
  <c r="C37" i="12"/>
  <c r="A37" i="12"/>
  <c r="D37" i="12"/>
  <c r="E37" i="12"/>
  <c r="F37" i="12"/>
  <c r="B38" i="12"/>
  <c r="C38" i="12"/>
  <c r="A38" i="12"/>
  <c r="D38" i="12"/>
  <c r="E38" i="12"/>
  <c r="F38" i="12"/>
  <c r="B39" i="12"/>
  <c r="C39" i="12"/>
  <c r="A39" i="12"/>
  <c r="D39" i="12"/>
  <c r="E39" i="12"/>
  <c r="F39" i="12"/>
  <c r="B40" i="12"/>
  <c r="C40" i="12"/>
  <c r="A40" i="12"/>
  <c r="D40" i="12"/>
  <c r="E40" i="12"/>
  <c r="F40" i="12"/>
  <c r="B41" i="12"/>
  <c r="C41" i="12"/>
  <c r="A41" i="12"/>
  <c r="D41" i="12"/>
  <c r="E41" i="12"/>
  <c r="F41" i="12"/>
  <c r="B42" i="12"/>
  <c r="C42" i="12"/>
  <c r="A42" i="12"/>
  <c r="D42" i="12"/>
  <c r="E42" i="12"/>
  <c r="F42" i="12"/>
  <c r="B43" i="12"/>
  <c r="C43" i="12"/>
  <c r="A43" i="12"/>
  <c r="D43" i="12"/>
  <c r="E43" i="12"/>
  <c r="F43" i="12"/>
  <c r="B44" i="12"/>
  <c r="C44" i="12"/>
  <c r="A44" i="12"/>
  <c r="D44" i="12"/>
  <c r="E44" i="12"/>
  <c r="F44" i="12"/>
  <c r="B45" i="12"/>
  <c r="C45" i="12"/>
  <c r="A45" i="12"/>
  <c r="D45" i="12"/>
  <c r="E45" i="12"/>
  <c r="F45" i="12"/>
  <c r="B46" i="12"/>
  <c r="C46" i="12"/>
  <c r="A46" i="12"/>
  <c r="D46" i="12"/>
  <c r="E46" i="12"/>
  <c r="F46" i="12"/>
  <c r="B47" i="12"/>
  <c r="C47" i="12"/>
  <c r="A47" i="12"/>
  <c r="D47" i="12"/>
  <c r="E47" i="12"/>
  <c r="F47" i="12"/>
  <c r="B48" i="12"/>
  <c r="C48" i="12"/>
  <c r="A48" i="12"/>
  <c r="D48" i="12"/>
  <c r="E48" i="12"/>
  <c r="F48" i="12"/>
  <c r="B49" i="12"/>
  <c r="C49" i="12"/>
  <c r="A49" i="12"/>
  <c r="D49" i="12"/>
  <c r="E49" i="12"/>
  <c r="F49" i="12"/>
  <c r="B50" i="12"/>
  <c r="C50" i="12"/>
  <c r="A50" i="12"/>
  <c r="D50" i="12"/>
  <c r="E50" i="12"/>
  <c r="F50" i="12"/>
  <c r="B51" i="12"/>
  <c r="C51" i="12"/>
  <c r="A51" i="12"/>
  <c r="D51" i="12"/>
  <c r="E51" i="12"/>
  <c r="F51" i="12"/>
  <c r="B52" i="12"/>
  <c r="C52" i="12"/>
  <c r="A52" i="12"/>
  <c r="D52" i="12"/>
  <c r="E52" i="12"/>
  <c r="F52" i="12"/>
  <c r="B53" i="12"/>
  <c r="C53" i="12"/>
  <c r="A53" i="12"/>
  <c r="D53" i="12"/>
  <c r="E53" i="12"/>
  <c r="F53" i="12"/>
  <c r="B54" i="12"/>
  <c r="C54" i="12"/>
  <c r="A54" i="12"/>
  <c r="D54" i="12"/>
  <c r="E54" i="12"/>
  <c r="F54" i="12"/>
  <c r="B55" i="12"/>
  <c r="C55" i="12"/>
  <c r="A55" i="12"/>
  <c r="D55" i="12"/>
  <c r="E55" i="12"/>
  <c r="F55" i="12"/>
  <c r="B56" i="12"/>
  <c r="C56" i="12"/>
  <c r="A56" i="12"/>
  <c r="D56" i="12"/>
  <c r="E56" i="12"/>
  <c r="F56" i="12"/>
  <c r="B57" i="12"/>
  <c r="C57" i="12"/>
  <c r="A57" i="12"/>
  <c r="D57" i="12"/>
  <c r="E57" i="12"/>
  <c r="F57" i="12"/>
  <c r="B58" i="12"/>
  <c r="C58" i="12"/>
  <c r="A58" i="12"/>
  <c r="D58" i="12"/>
  <c r="E58" i="12"/>
  <c r="F58" i="12"/>
  <c r="B59" i="12"/>
  <c r="C59" i="12"/>
  <c r="A59" i="12"/>
  <c r="D59" i="12"/>
  <c r="E59" i="12"/>
  <c r="F59" i="12"/>
  <c r="B60" i="12"/>
  <c r="C60" i="12"/>
  <c r="A60" i="12"/>
  <c r="D60" i="12"/>
  <c r="E60" i="12"/>
  <c r="F60" i="12"/>
  <c r="B61" i="12"/>
  <c r="C61" i="12"/>
  <c r="A61" i="12"/>
  <c r="D61" i="12"/>
  <c r="E61" i="12"/>
  <c r="F61" i="12"/>
  <c r="B62" i="12"/>
  <c r="C62" i="12"/>
  <c r="A62" i="12"/>
  <c r="D62" i="12"/>
  <c r="E62" i="12"/>
  <c r="F62" i="12"/>
  <c r="B63" i="12"/>
  <c r="C63" i="12"/>
  <c r="A63" i="12"/>
  <c r="D63" i="12"/>
  <c r="E63" i="12"/>
  <c r="F63" i="12"/>
  <c r="B64" i="12"/>
  <c r="C64" i="12"/>
  <c r="A64" i="12"/>
  <c r="D64" i="12"/>
  <c r="E64" i="12"/>
  <c r="F64" i="12"/>
  <c r="B65" i="12"/>
  <c r="C65" i="12"/>
  <c r="A65" i="12"/>
  <c r="D65" i="12"/>
  <c r="E65" i="12"/>
  <c r="F65" i="12"/>
  <c r="B66" i="12"/>
  <c r="C66" i="12"/>
  <c r="A66" i="12"/>
  <c r="D66" i="12"/>
  <c r="E66" i="12"/>
  <c r="F66" i="12"/>
  <c r="B67" i="12"/>
  <c r="C67" i="12"/>
  <c r="A67" i="12"/>
  <c r="D67" i="12"/>
  <c r="E67" i="12"/>
  <c r="F67" i="12"/>
  <c r="B68" i="12"/>
  <c r="C68" i="12"/>
  <c r="A68" i="12"/>
  <c r="D68" i="12"/>
  <c r="E68" i="12"/>
  <c r="F68" i="12"/>
  <c r="B69" i="12"/>
  <c r="C69" i="12"/>
  <c r="A69" i="12"/>
  <c r="D69" i="12"/>
  <c r="E69" i="12"/>
  <c r="F69" i="12"/>
  <c r="B70" i="12"/>
  <c r="C70" i="12"/>
  <c r="A70" i="12"/>
  <c r="D70" i="12"/>
  <c r="E70" i="12"/>
  <c r="F70" i="12"/>
  <c r="B71" i="12"/>
  <c r="C71" i="12"/>
  <c r="A71" i="12"/>
  <c r="D71" i="12"/>
  <c r="E71" i="12"/>
  <c r="F71" i="12"/>
  <c r="B72" i="12"/>
  <c r="C72" i="12"/>
  <c r="A72" i="12"/>
  <c r="D72" i="12"/>
  <c r="E72" i="12"/>
  <c r="F72" i="12"/>
  <c r="B73" i="12"/>
  <c r="C73" i="12"/>
  <c r="A73" i="12"/>
  <c r="D73" i="12"/>
  <c r="E73" i="12"/>
  <c r="F73" i="12"/>
  <c r="B74" i="12"/>
  <c r="C74" i="12"/>
  <c r="A74" i="12"/>
  <c r="D74" i="12"/>
  <c r="E74" i="12"/>
  <c r="F74" i="12"/>
  <c r="B75" i="12"/>
  <c r="C75" i="12"/>
  <c r="A75" i="12"/>
  <c r="D75" i="12"/>
  <c r="E75" i="12"/>
  <c r="F75" i="12"/>
  <c r="B76" i="12"/>
  <c r="C76" i="12"/>
  <c r="A76" i="12"/>
  <c r="D76" i="12"/>
  <c r="E76" i="12"/>
  <c r="F76" i="12"/>
  <c r="B77" i="12"/>
  <c r="C77" i="12"/>
  <c r="A77" i="12"/>
  <c r="D77" i="12"/>
  <c r="E77" i="12"/>
  <c r="F77" i="12"/>
  <c r="B78" i="12"/>
  <c r="C78" i="12"/>
  <c r="A78" i="12"/>
  <c r="D78" i="12"/>
  <c r="E78" i="12"/>
  <c r="F78" i="12"/>
  <c r="B79" i="12"/>
  <c r="C79" i="12"/>
  <c r="A79" i="12"/>
  <c r="D79" i="12"/>
  <c r="E79" i="12"/>
  <c r="F79" i="12"/>
  <c r="B80" i="12"/>
  <c r="C80" i="12"/>
  <c r="A80" i="12"/>
  <c r="D80" i="12"/>
  <c r="E80" i="12"/>
  <c r="F80" i="12"/>
  <c r="B81" i="12"/>
  <c r="C81" i="12"/>
  <c r="A81" i="12"/>
  <c r="D81" i="12"/>
  <c r="E81" i="12"/>
  <c r="F81" i="12"/>
  <c r="B82" i="12"/>
  <c r="C82" i="12"/>
  <c r="A82" i="12"/>
  <c r="D82" i="12"/>
  <c r="E82" i="12"/>
  <c r="F82" i="12"/>
  <c r="B83" i="12"/>
  <c r="C83" i="12"/>
  <c r="A83" i="12"/>
  <c r="D83" i="12"/>
  <c r="E83" i="12"/>
  <c r="F83" i="12"/>
  <c r="B84" i="12"/>
  <c r="C84" i="12"/>
  <c r="A84" i="12"/>
  <c r="D84" i="12"/>
  <c r="E84" i="12"/>
  <c r="F84" i="12"/>
  <c r="B85" i="12"/>
  <c r="C85" i="12"/>
  <c r="A85" i="12"/>
  <c r="D85" i="12"/>
  <c r="E85" i="12"/>
  <c r="F85" i="12"/>
  <c r="B86" i="12"/>
  <c r="C86" i="12"/>
  <c r="A86" i="12"/>
  <c r="D86" i="12"/>
  <c r="E86" i="12"/>
  <c r="F86" i="12"/>
  <c r="B87" i="12"/>
  <c r="C87" i="12"/>
  <c r="A87" i="12"/>
  <c r="D87" i="12"/>
  <c r="E87" i="12"/>
  <c r="F87" i="12"/>
  <c r="B88" i="12"/>
  <c r="C88" i="12"/>
  <c r="A88" i="12"/>
  <c r="D88" i="12"/>
  <c r="E88" i="12"/>
  <c r="F88" i="12"/>
  <c r="B89" i="12"/>
  <c r="C89" i="12"/>
  <c r="A89" i="12"/>
  <c r="D89" i="12"/>
  <c r="E89" i="12"/>
  <c r="F89" i="12"/>
  <c r="B90" i="12"/>
  <c r="C90" i="12"/>
  <c r="A90" i="12"/>
  <c r="D90" i="12"/>
  <c r="E90" i="12"/>
  <c r="F90" i="12"/>
  <c r="B91" i="12"/>
  <c r="C91" i="12"/>
  <c r="A91" i="12"/>
  <c r="D91" i="12"/>
  <c r="E91" i="12"/>
  <c r="F91" i="12"/>
  <c r="B92" i="12"/>
  <c r="C92" i="12"/>
  <c r="A92" i="12"/>
  <c r="D92" i="12"/>
  <c r="E92" i="12"/>
  <c r="F92" i="12"/>
  <c r="B93" i="12"/>
  <c r="C93" i="12"/>
  <c r="A93" i="12"/>
  <c r="D93" i="12"/>
  <c r="E93" i="12"/>
  <c r="F93" i="12"/>
  <c r="B94" i="12"/>
  <c r="C94" i="12"/>
  <c r="A94" i="12"/>
  <c r="D94" i="12"/>
  <c r="E94" i="12"/>
  <c r="F94" i="12"/>
  <c r="B95" i="12"/>
  <c r="C95" i="12"/>
  <c r="A95" i="12"/>
  <c r="D95" i="12"/>
  <c r="E95" i="12"/>
  <c r="F95" i="12"/>
  <c r="B96" i="12"/>
  <c r="C96" i="12"/>
  <c r="A96" i="12"/>
  <c r="D96" i="12"/>
  <c r="E96" i="12"/>
  <c r="F96" i="12"/>
  <c r="B97" i="12"/>
  <c r="C97" i="12"/>
  <c r="A97" i="12"/>
  <c r="D97" i="12"/>
  <c r="E97" i="12"/>
  <c r="F97" i="12"/>
  <c r="B98" i="12"/>
  <c r="C98" i="12"/>
  <c r="A98" i="12"/>
  <c r="D98" i="12"/>
  <c r="E98" i="12"/>
  <c r="F98" i="12"/>
  <c r="B99" i="12"/>
  <c r="C99" i="12"/>
  <c r="A99" i="12"/>
  <c r="D99" i="12"/>
  <c r="E99" i="12"/>
  <c r="F99" i="12"/>
  <c r="B100" i="12"/>
  <c r="C100" i="12"/>
  <c r="A100" i="12"/>
  <c r="D100" i="12"/>
  <c r="E100" i="12"/>
  <c r="F100" i="12"/>
  <c r="B101" i="12"/>
  <c r="C101" i="12"/>
  <c r="A101" i="12"/>
  <c r="D101" i="12"/>
  <c r="E101" i="12"/>
  <c r="F101" i="12"/>
  <c r="B102" i="12"/>
  <c r="C102" i="12"/>
  <c r="A102" i="12"/>
  <c r="D102" i="12"/>
  <c r="E102" i="12"/>
  <c r="F102" i="12"/>
  <c r="B103" i="12"/>
  <c r="C103" i="12"/>
  <c r="A103" i="12"/>
  <c r="D103" i="12"/>
  <c r="E103" i="12"/>
  <c r="F103" i="12"/>
  <c r="B104" i="12"/>
  <c r="C104" i="12"/>
  <c r="A104" i="12"/>
  <c r="D104" i="12"/>
  <c r="E104" i="12"/>
  <c r="F104" i="12"/>
  <c r="B105" i="12"/>
  <c r="C105" i="12"/>
  <c r="A105" i="12"/>
  <c r="D105" i="12"/>
  <c r="E105" i="12"/>
  <c r="F105" i="12"/>
  <c r="B106" i="12"/>
  <c r="C106" i="12"/>
  <c r="A106" i="12"/>
  <c r="D106" i="12"/>
  <c r="E106" i="12"/>
  <c r="F106" i="12"/>
  <c r="B107" i="12"/>
  <c r="C107" i="12"/>
  <c r="A107" i="12"/>
  <c r="D107" i="12"/>
  <c r="E107" i="12"/>
  <c r="F107" i="12"/>
  <c r="B108" i="12"/>
  <c r="C108" i="12"/>
  <c r="A108" i="12"/>
  <c r="D108" i="12"/>
  <c r="E108" i="12"/>
  <c r="F108" i="12"/>
  <c r="B109" i="12"/>
  <c r="C109" i="12"/>
  <c r="A109" i="12"/>
  <c r="D109" i="12"/>
  <c r="E109" i="12"/>
  <c r="F109" i="12"/>
  <c r="B110" i="12"/>
  <c r="C110" i="12"/>
  <c r="A110" i="12"/>
  <c r="D110" i="12"/>
  <c r="E110" i="12"/>
  <c r="F110" i="12"/>
  <c r="B111" i="12"/>
  <c r="C111" i="12"/>
  <c r="A111" i="12"/>
  <c r="D111" i="12"/>
  <c r="E111" i="12"/>
  <c r="F111" i="12"/>
  <c r="B112" i="12"/>
  <c r="C112" i="12"/>
  <c r="A112" i="12"/>
  <c r="D112" i="12"/>
  <c r="E112" i="12"/>
  <c r="F112" i="12"/>
  <c r="B113" i="12"/>
  <c r="C113" i="12"/>
  <c r="A113" i="12"/>
  <c r="D113" i="12"/>
  <c r="E113" i="12"/>
  <c r="F113" i="12"/>
  <c r="B114" i="12"/>
  <c r="C114" i="12"/>
  <c r="A114" i="12"/>
  <c r="D114" i="12"/>
  <c r="E114" i="12"/>
  <c r="F114" i="12"/>
  <c r="B115" i="12"/>
  <c r="C115" i="12"/>
  <c r="A115" i="12"/>
  <c r="D115" i="12"/>
  <c r="E115" i="12"/>
  <c r="F115" i="12"/>
  <c r="B116" i="12"/>
  <c r="C116" i="12"/>
  <c r="A116" i="12"/>
  <c r="D116" i="12"/>
  <c r="E116" i="12"/>
  <c r="F116" i="12"/>
  <c r="B117" i="12"/>
  <c r="C117" i="12"/>
  <c r="A117" i="12"/>
  <c r="D117" i="12"/>
  <c r="E117" i="12"/>
  <c r="F117" i="12"/>
  <c r="B118" i="12"/>
  <c r="C118" i="12"/>
  <c r="A118" i="12"/>
  <c r="D118" i="12"/>
  <c r="E118" i="12"/>
  <c r="F118" i="12"/>
  <c r="B119" i="12"/>
  <c r="C119" i="12"/>
  <c r="A119" i="12"/>
  <c r="D119" i="12"/>
  <c r="E119" i="12"/>
  <c r="F119" i="12"/>
  <c r="B120" i="12"/>
  <c r="C120" i="12"/>
  <c r="A120" i="12"/>
  <c r="D120" i="12"/>
  <c r="E120" i="12"/>
  <c r="F120" i="12"/>
  <c r="B121" i="12"/>
  <c r="C121" i="12"/>
  <c r="A121" i="12"/>
  <c r="D121" i="12"/>
  <c r="E121" i="12"/>
  <c r="F121" i="12"/>
  <c r="B122" i="12"/>
  <c r="C122" i="12"/>
  <c r="A122" i="12"/>
  <c r="D122" i="12"/>
  <c r="E122" i="12"/>
  <c r="F122" i="12"/>
  <c r="B123" i="12"/>
  <c r="C123" i="12"/>
  <c r="A123" i="12"/>
  <c r="D123" i="12"/>
  <c r="E123" i="12"/>
  <c r="F123" i="12"/>
  <c r="B124" i="12"/>
  <c r="C124" i="12"/>
  <c r="A124" i="12"/>
  <c r="D124" i="12"/>
  <c r="E124" i="12"/>
  <c r="F124" i="12"/>
  <c r="B125" i="12"/>
  <c r="C125" i="12"/>
  <c r="A125" i="12"/>
  <c r="D125" i="12"/>
  <c r="E125" i="12"/>
  <c r="F125" i="12"/>
  <c r="B126" i="12"/>
  <c r="C126" i="12"/>
  <c r="A126" i="12"/>
  <c r="D126" i="12"/>
  <c r="E126" i="12"/>
  <c r="F126" i="12"/>
  <c r="B127" i="12"/>
  <c r="C127" i="12"/>
  <c r="A127" i="12"/>
  <c r="D127" i="12"/>
  <c r="E127" i="12"/>
  <c r="F127" i="12"/>
  <c r="B128" i="12"/>
  <c r="C128" i="12"/>
  <c r="A128" i="12"/>
  <c r="D128" i="12"/>
  <c r="E128" i="12"/>
  <c r="F128" i="12"/>
  <c r="B129" i="12"/>
  <c r="C129" i="12"/>
  <c r="A129" i="12"/>
  <c r="D129" i="12"/>
  <c r="E129" i="12"/>
  <c r="F129" i="12"/>
  <c r="B130" i="12"/>
  <c r="C130" i="12"/>
  <c r="A130" i="12"/>
  <c r="D130" i="12"/>
  <c r="E130" i="12"/>
  <c r="F130" i="12"/>
  <c r="B131" i="12"/>
  <c r="C131" i="12"/>
  <c r="A131" i="12"/>
  <c r="D131" i="12"/>
  <c r="E131" i="12"/>
  <c r="F131" i="12"/>
  <c r="B132" i="12"/>
  <c r="C132" i="12"/>
  <c r="A132" i="12"/>
  <c r="D132" i="12"/>
  <c r="E132" i="12"/>
  <c r="F132" i="12"/>
  <c r="B133" i="12"/>
  <c r="C133" i="12"/>
  <c r="A133" i="12"/>
  <c r="D133" i="12"/>
  <c r="E133" i="12"/>
  <c r="F133" i="12"/>
  <c r="B134" i="12"/>
  <c r="C134" i="12"/>
  <c r="A134" i="12"/>
  <c r="D134" i="12"/>
  <c r="E134" i="12"/>
  <c r="F134" i="12"/>
  <c r="B135" i="12"/>
  <c r="C135" i="12"/>
  <c r="A135" i="12"/>
  <c r="D135" i="12"/>
  <c r="E135" i="12"/>
  <c r="F135" i="12"/>
  <c r="B136" i="12"/>
  <c r="C136" i="12"/>
  <c r="A136" i="12"/>
  <c r="D136" i="12"/>
  <c r="E136" i="12"/>
  <c r="F136" i="12"/>
  <c r="B137" i="12"/>
  <c r="C137" i="12"/>
  <c r="A137" i="12"/>
  <c r="D137" i="12"/>
  <c r="E137" i="12"/>
  <c r="F137" i="12"/>
  <c r="B138" i="12"/>
  <c r="C138" i="12"/>
  <c r="A138" i="12"/>
  <c r="D138" i="12"/>
  <c r="E138" i="12"/>
  <c r="F138" i="12"/>
  <c r="B139" i="12"/>
  <c r="C139" i="12"/>
  <c r="A139" i="12"/>
  <c r="D139" i="12"/>
  <c r="E139" i="12"/>
  <c r="F139" i="12"/>
  <c r="B140" i="12"/>
  <c r="C140" i="12"/>
  <c r="A140" i="12"/>
  <c r="D140" i="12"/>
  <c r="E140" i="12"/>
  <c r="F140" i="12"/>
  <c r="B141" i="12"/>
  <c r="C141" i="12"/>
  <c r="A141" i="12"/>
  <c r="D141" i="12"/>
  <c r="E141" i="12"/>
  <c r="F141" i="12"/>
  <c r="B142" i="12"/>
  <c r="C142" i="12"/>
  <c r="A142" i="12"/>
  <c r="D142" i="12"/>
  <c r="E142" i="12"/>
  <c r="F142" i="12"/>
  <c r="B143" i="12"/>
  <c r="C143" i="12"/>
  <c r="A143" i="12"/>
  <c r="D143" i="12"/>
  <c r="E143" i="12"/>
  <c r="F143" i="12"/>
  <c r="B144" i="12"/>
  <c r="C144" i="12"/>
  <c r="A144" i="12"/>
  <c r="D144" i="12"/>
  <c r="E144" i="12"/>
  <c r="F144" i="12"/>
  <c r="B145" i="12"/>
  <c r="C145" i="12"/>
  <c r="A145" i="12"/>
  <c r="D145" i="12"/>
  <c r="E145" i="12"/>
  <c r="F145" i="12"/>
  <c r="B146" i="12"/>
  <c r="C146" i="12"/>
  <c r="A146" i="12"/>
  <c r="D146" i="12"/>
  <c r="E146" i="12"/>
  <c r="F146" i="12"/>
  <c r="B147" i="12"/>
  <c r="C147" i="12"/>
  <c r="A147" i="12"/>
  <c r="D147" i="12"/>
  <c r="E147" i="12"/>
  <c r="F147" i="12"/>
  <c r="B148" i="12"/>
  <c r="C148" i="12"/>
  <c r="A148" i="12"/>
  <c r="D148" i="12"/>
  <c r="E148" i="12"/>
  <c r="F148" i="12"/>
  <c r="B149" i="12"/>
  <c r="C149" i="12"/>
  <c r="A149" i="12"/>
  <c r="D149" i="12"/>
  <c r="E149" i="12"/>
  <c r="F149" i="12"/>
  <c r="B150" i="12"/>
  <c r="C150" i="12"/>
  <c r="A150" i="12"/>
  <c r="D150" i="12"/>
  <c r="E150" i="12"/>
  <c r="F150" i="12"/>
  <c r="B151" i="12"/>
  <c r="C151" i="12"/>
  <c r="A151" i="12"/>
  <c r="D151" i="12"/>
  <c r="E151" i="12"/>
  <c r="F151" i="12"/>
  <c r="B152" i="12"/>
  <c r="C152" i="12"/>
  <c r="A152" i="12"/>
  <c r="D152" i="12"/>
  <c r="E152" i="12"/>
  <c r="F152" i="12"/>
  <c r="B153" i="12"/>
  <c r="C153" i="12"/>
  <c r="A153" i="12"/>
  <c r="D153" i="12"/>
  <c r="E153" i="12"/>
  <c r="F153" i="12"/>
  <c r="B154" i="12"/>
  <c r="C154" i="12"/>
  <c r="A154" i="12"/>
  <c r="D154" i="12"/>
  <c r="E154" i="12"/>
  <c r="F154" i="12"/>
  <c r="B155" i="12"/>
  <c r="C155" i="12"/>
  <c r="A155" i="12"/>
  <c r="D155" i="12"/>
  <c r="E155" i="12"/>
  <c r="F155" i="12"/>
  <c r="B156" i="12"/>
  <c r="C156" i="12"/>
  <c r="A156" i="12"/>
  <c r="D156" i="12"/>
  <c r="E156" i="12"/>
  <c r="F156" i="12"/>
  <c r="B157" i="12"/>
  <c r="C157" i="12"/>
  <c r="A157" i="12"/>
  <c r="D157" i="12"/>
  <c r="E157" i="12"/>
  <c r="F157" i="12"/>
  <c r="B158" i="12"/>
  <c r="C158" i="12"/>
  <c r="A158" i="12"/>
  <c r="D158" i="12"/>
  <c r="E158" i="12"/>
  <c r="F158" i="12"/>
  <c r="B159" i="12"/>
  <c r="C159" i="12"/>
  <c r="A159" i="12"/>
  <c r="D159" i="12"/>
  <c r="E159" i="12"/>
  <c r="F159" i="12"/>
  <c r="B160" i="12"/>
  <c r="C160" i="12"/>
  <c r="A160" i="12"/>
  <c r="D160" i="12"/>
  <c r="E160" i="12"/>
  <c r="F160" i="12"/>
  <c r="B161" i="12"/>
  <c r="C161" i="12"/>
  <c r="A161" i="12"/>
  <c r="D161" i="12"/>
  <c r="E161" i="12"/>
  <c r="F161" i="12"/>
  <c r="B162" i="12"/>
  <c r="C162" i="12"/>
  <c r="A162" i="12"/>
  <c r="D162" i="12"/>
  <c r="E162" i="12"/>
  <c r="F162" i="12"/>
  <c r="B163" i="12"/>
  <c r="C163" i="12"/>
  <c r="A163" i="12"/>
  <c r="D163" i="12"/>
  <c r="E163" i="12"/>
  <c r="F163" i="12"/>
  <c r="B164" i="12"/>
  <c r="C164" i="12"/>
  <c r="A164" i="12"/>
  <c r="D164" i="12"/>
  <c r="E164" i="12"/>
  <c r="F164" i="12"/>
  <c r="B165" i="12"/>
  <c r="C165" i="12"/>
  <c r="A165" i="12"/>
  <c r="D165" i="12"/>
  <c r="E165" i="12"/>
  <c r="F165" i="12"/>
  <c r="B166" i="12"/>
  <c r="C166" i="12"/>
  <c r="A166" i="12"/>
  <c r="D166" i="12"/>
  <c r="E166" i="12"/>
  <c r="F166" i="12"/>
  <c r="B167" i="12"/>
  <c r="C167" i="12"/>
  <c r="A167" i="12"/>
  <c r="D167" i="12"/>
  <c r="E167" i="12"/>
  <c r="F167" i="12"/>
  <c r="B168" i="12"/>
  <c r="C168" i="12"/>
  <c r="A168" i="12"/>
  <c r="D168" i="12"/>
  <c r="E168" i="12"/>
  <c r="F168" i="12"/>
  <c r="B169" i="12"/>
  <c r="C169" i="12"/>
  <c r="A169" i="12"/>
  <c r="D169" i="12"/>
  <c r="E169" i="12"/>
  <c r="F169" i="12"/>
  <c r="B170" i="12"/>
  <c r="C170" i="12"/>
  <c r="A170" i="12"/>
  <c r="D170" i="12"/>
  <c r="E170" i="12"/>
  <c r="F170" i="12"/>
  <c r="B171" i="12"/>
  <c r="C171" i="12"/>
  <c r="A171" i="12"/>
  <c r="D171" i="12"/>
  <c r="E171" i="12"/>
  <c r="F171" i="12"/>
  <c r="B172" i="12"/>
  <c r="C172" i="12"/>
  <c r="A172" i="12"/>
  <c r="D172" i="12"/>
  <c r="E172" i="12"/>
  <c r="F172" i="12"/>
  <c r="B173" i="12"/>
  <c r="C173" i="12"/>
  <c r="A173" i="12"/>
  <c r="D173" i="12"/>
  <c r="E173" i="12"/>
  <c r="F173" i="12"/>
  <c r="B174" i="12"/>
  <c r="C174" i="12"/>
  <c r="A174" i="12"/>
  <c r="D174" i="12"/>
  <c r="E174" i="12"/>
  <c r="F174" i="12"/>
  <c r="B175" i="12"/>
  <c r="C175" i="12"/>
  <c r="A175" i="12"/>
  <c r="D175" i="12"/>
  <c r="E175" i="12"/>
  <c r="F175" i="12"/>
  <c r="B176" i="12"/>
  <c r="C176" i="12"/>
  <c r="A176" i="12"/>
  <c r="D176" i="12"/>
  <c r="E176" i="12"/>
  <c r="F176" i="12"/>
  <c r="B177" i="12"/>
  <c r="C177" i="12"/>
  <c r="A177" i="12"/>
  <c r="D177" i="12"/>
  <c r="E177" i="12"/>
  <c r="F177" i="12"/>
  <c r="B178" i="12"/>
  <c r="C178" i="12"/>
  <c r="A178" i="12"/>
  <c r="D178" i="12"/>
  <c r="E178" i="12"/>
  <c r="F178" i="12"/>
  <c r="B179" i="12"/>
  <c r="C179" i="12"/>
  <c r="A179" i="12"/>
  <c r="D179" i="12"/>
  <c r="E179" i="12"/>
  <c r="F179" i="12"/>
  <c r="B180" i="12"/>
  <c r="C180" i="12"/>
  <c r="A180" i="12"/>
  <c r="D180" i="12"/>
  <c r="E180" i="12"/>
  <c r="F180" i="12"/>
  <c r="B181" i="12"/>
  <c r="C181" i="12"/>
  <c r="A181" i="12"/>
  <c r="D181" i="12"/>
  <c r="E181" i="12"/>
  <c r="F181" i="12"/>
  <c r="B182" i="12"/>
  <c r="C182" i="12"/>
  <c r="A182" i="12"/>
  <c r="D182" i="12"/>
  <c r="E182" i="12"/>
  <c r="F182" i="12"/>
  <c r="B183" i="12"/>
  <c r="C183" i="12"/>
  <c r="A183" i="12"/>
  <c r="D183" i="12"/>
  <c r="E183" i="12"/>
  <c r="F183" i="12"/>
  <c r="B184" i="12"/>
  <c r="C184" i="12"/>
  <c r="A184" i="12"/>
  <c r="D184" i="12"/>
  <c r="E184" i="12"/>
  <c r="F184" i="12"/>
  <c r="B185" i="12"/>
  <c r="C185" i="12"/>
  <c r="A185" i="12"/>
  <c r="D185" i="12"/>
  <c r="E185" i="12"/>
  <c r="F185" i="12"/>
  <c r="B186" i="12"/>
  <c r="C186" i="12"/>
  <c r="A186" i="12"/>
  <c r="D186" i="12"/>
  <c r="E186" i="12"/>
  <c r="F186" i="12"/>
  <c r="B187" i="12"/>
  <c r="C187" i="12"/>
  <c r="A187" i="12"/>
  <c r="D187" i="12"/>
  <c r="E187" i="12"/>
  <c r="F187" i="12"/>
  <c r="B188" i="12"/>
  <c r="C188" i="12"/>
  <c r="A188" i="12"/>
  <c r="D188" i="12"/>
  <c r="E188" i="12"/>
  <c r="F188" i="12"/>
  <c r="B189" i="12"/>
  <c r="C189" i="12"/>
  <c r="A189" i="12"/>
  <c r="D189" i="12"/>
  <c r="E189" i="12"/>
  <c r="F189" i="12"/>
  <c r="B190" i="12"/>
  <c r="C190" i="12"/>
  <c r="A190" i="12"/>
  <c r="D190" i="12"/>
  <c r="E190" i="12"/>
  <c r="F190" i="12"/>
  <c r="B191" i="12"/>
  <c r="C191" i="12"/>
  <c r="A191" i="12"/>
  <c r="D191" i="12"/>
  <c r="E191" i="12"/>
  <c r="F191" i="12"/>
  <c r="B192" i="12"/>
  <c r="C192" i="12"/>
  <c r="A192" i="12"/>
  <c r="D192" i="12"/>
  <c r="E192" i="12"/>
  <c r="F192" i="12"/>
  <c r="B193" i="12"/>
  <c r="C193" i="12"/>
  <c r="A193" i="12"/>
  <c r="D193" i="12"/>
  <c r="E193" i="12"/>
  <c r="F193" i="12"/>
  <c r="B194" i="12"/>
  <c r="C194" i="12"/>
  <c r="A194" i="12"/>
  <c r="D194" i="12"/>
  <c r="E194" i="12"/>
  <c r="F194" i="12"/>
  <c r="B195" i="12"/>
  <c r="C195" i="12"/>
  <c r="A195" i="12"/>
  <c r="D195" i="12"/>
  <c r="E195" i="12"/>
  <c r="F195" i="12"/>
  <c r="B196" i="12"/>
  <c r="C196" i="12"/>
  <c r="A196" i="12"/>
  <c r="D196" i="12"/>
  <c r="E196" i="12"/>
  <c r="F196" i="12"/>
  <c r="B197" i="12"/>
  <c r="C197" i="12"/>
  <c r="A197" i="12"/>
  <c r="D197" i="12"/>
  <c r="E197" i="12"/>
  <c r="F197" i="12"/>
  <c r="B198" i="12"/>
  <c r="C198" i="12"/>
  <c r="A198" i="12"/>
  <c r="D198" i="12"/>
  <c r="E198" i="12"/>
  <c r="F198" i="12"/>
  <c r="B199" i="12"/>
  <c r="C199" i="12"/>
  <c r="A199" i="12"/>
  <c r="D199" i="12"/>
  <c r="E199" i="12"/>
  <c r="F199" i="12"/>
  <c r="B200" i="12"/>
  <c r="C200" i="12"/>
  <c r="A200" i="12"/>
  <c r="D200" i="12"/>
  <c r="E200" i="12"/>
  <c r="F200" i="12"/>
  <c r="B201" i="12"/>
  <c r="C201" i="12"/>
  <c r="A201" i="12"/>
  <c r="D201" i="12"/>
  <c r="E201" i="12"/>
  <c r="F201" i="12"/>
  <c r="B202" i="12"/>
  <c r="C202" i="12"/>
  <c r="A202" i="12"/>
  <c r="D202" i="12"/>
  <c r="E202" i="12"/>
  <c r="F202" i="12"/>
  <c r="B203" i="12"/>
  <c r="C203" i="12"/>
  <c r="A203" i="12"/>
  <c r="D203" i="12"/>
  <c r="E203" i="12"/>
  <c r="F203" i="12"/>
  <c r="B204" i="12"/>
  <c r="C204" i="12"/>
  <c r="A204" i="12"/>
  <c r="D204" i="12"/>
  <c r="E204" i="12"/>
  <c r="F204" i="12"/>
  <c r="B205" i="12"/>
  <c r="C205" i="12"/>
  <c r="A205" i="12"/>
  <c r="D205" i="12"/>
  <c r="E205" i="12"/>
  <c r="F205" i="12"/>
  <c r="B206" i="12"/>
  <c r="C206" i="12"/>
  <c r="A206" i="12"/>
  <c r="D206" i="12"/>
  <c r="E206" i="12"/>
  <c r="F206" i="12"/>
  <c r="B207" i="12"/>
  <c r="C207" i="12"/>
  <c r="A207" i="12"/>
  <c r="D207" i="12"/>
  <c r="E207" i="12"/>
  <c r="F207" i="12"/>
  <c r="B208" i="12"/>
  <c r="C208" i="12"/>
  <c r="A208" i="12"/>
  <c r="D208" i="12"/>
  <c r="E208" i="12"/>
  <c r="F208" i="12"/>
  <c r="B209" i="12"/>
  <c r="C209" i="12"/>
  <c r="A209" i="12"/>
  <c r="D209" i="12"/>
  <c r="E209" i="12"/>
  <c r="F209" i="12"/>
  <c r="B210" i="12"/>
  <c r="C210" i="12"/>
  <c r="A210" i="12"/>
  <c r="D210" i="12"/>
  <c r="E210" i="12"/>
  <c r="F210" i="12"/>
  <c r="B211" i="12"/>
  <c r="C211" i="12"/>
  <c r="A211" i="12"/>
  <c r="D211" i="12"/>
  <c r="E211" i="12"/>
  <c r="F211" i="12"/>
  <c r="B212" i="12"/>
  <c r="C212" i="12"/>
  <c r="A212" i="12"/>
  <c r="D212" i="12"/>
  <c r="E212" i="12"/>
  <c r="F212" i="12"/>
  <c r="B213" i="12"/>
  <c r="C213" i="12"/>
  <c r="A213" i="12"/>
  <c r="D213" i="12"/>
  <c r="E213" i="12"/>
  <c r="F213" i="12"/>
  <c r="B214" i="12"/>
  <c r="C214" i="12"/>
  <c r="A214" i="12"/>
  <c r="D214" i="12"/>
  <c r="E214" i="12"/>
  <c r="F214" i="12"/>
  <c r="B215" i="12"/>
  <c r="C215" i="12"/>
  <c r="A215" i="12"/>
  <c r="D215" i="12"/>
  <c r="E215" i="12"/>
  <c r="F215" i="12"/>
  <c r="B216" i="12"/>
  <c r="C216" i="12"/>
  <c r="A216" i="12"/>
  <c r="D216" i="12"/>
  <c r="E216" i="12"/>
  <c r="F216" i="12"/>
  <c r="B217" i="12"/>
  <c r="C217" i="12"/>
  <c r="A217" i="12"/>
  <c r="D217" i="12"/>
  <c r="E217" i="12"/>
  <c r="F217" i="12"/>
  <c r="B218" i="12"/>
  <c r="C218" i="12"/>
  <c r="A218" i="12"/>
  <c r="D218" i="12"/>
  <c r="E218" i="12"/>
  <c r="F218" i="12"/>
  <c r="B219" i="12"/>
  <c r="C219" i="12"/>
  <c r="A219" i="12"/>
  <c r="D219" i="12"/>
  <c r="E219" i="12"/>
  <c r="F219" i="12"/>
  <c r="B220" i="12"/>
  <c r="C220" i="12"/>
  <c r="A220" i="12"/>
  <c r="D220" i="12"/>
  <c r="E220" i="12"/>
  <c r="F220" i="12"/>
  <c r="B221" i="12"/>
  <c r="C221" i="12"/>
  <c r="A221" i="12"/>
  <c r="D221" i="12"/>
  <c r="E221" i="12"/>
  <c r="F221" i="12"/>
  <c r="B222" i="12"/>
  <c r="C222" i="12"/>
  <c r="A222" i="12"/>
  <c r="D222" i="12"/>
  <c r="E222" i="12"/>
  <c r="F222" i="12"/>
  <c r="B223" i="12"/>
  <c r="C223" i="12"/>
  <c r="A223" i="12"/>
  <c r="D223" i="12"/>
  <c r="E223" i="12"/>
  <c r="F223" i="12"/>
  <c r="B224" i="12"/>
  <c r="C224" i="12"/>
  <c r="A224" i="12"/>
  <c r="D224" i="12"/>
  <c r="E224" i="12"/>
  <c r="F224" i="12"/>
  <c r="B225" i="12"/>
  <c r="C225" i="12"/>
  <c r="A225" i="12"/>
  <c r="D225" i="12"/>
  <c r="E225" i="12"/>
  <c r="F225" i="12"/>
  <c r="B226" i="12"/>
  <c r="C226" i="12"/>
  <c r="A226" i="12"/>
  <c r="D226" i="12"/>
  <c r="E226" i="12"/>
  <c r="F226" i="12"/>
  <c r="B227" i="12"/>
  <c r="C227" i="12"/>
  <c r="A227" i="12"/>
  <c r="D227" i="12"/>
  <c r="E227" i="12"/>
  <c r="F227" i="12"/>
  <c r="B228" i="12"/>
  <c r="C228" i="12"/>
  <c r="A228" i="12"/>
  <c r="D228" i="12"/>
  <c r="E228" i="12"/>
  <c r="F228" i="12"/>
  <c r="B229" i="12"/>
  <c r="C229" i="12"/>
  <c r="A229" i="12"/>
  <c r="D229" i="12"/>
  <c r="E229" i="12"/>
  <c r="F229" i="12"/>
  <c r="B230" i="12"/>
  <c r="C230" i="12"/>
  <c r="A230" i="12"/>
  <c r="D230" i="12"/>
  <c r="E230" i="12"/>
  <c r="F230" i="12"/>
  <c r="B231" i="12"/>
  <c r="C231" i="12"/>
  <c r="A231" i="12"/>
  <c r="D231" i="12"/>
  <c r="E231" i="12"/>
  <c r="F231" i="12"/>
  <c r="B232" i="12"/>
  <c r="C232" i="12"/>
  <c r="A232" i="12"/>
  <c r="D232" i="12"/>
  <c r="E232" i="12"/>
  <c r="F232" i="12"/>
  <c r="B233" i="12"/>
  <c r="C233" i="12"/>
  <c r="A233" i="12"/>
  <c r="D233" i="12"/>
  <c r="E233" i="12"/>
  <c r="F233" i="12"/>
  <c r="B234" i="12"/>
  <c r="C234" i="12"/>
  <c r="A234" i="12"/>
  <c r="D234" i="12"/>
  <c r="E234" i="12"/>
  <c r="F234" i="12"/>
  <c r="B235" i="12"/>
  <c r="C235" i="12"/>
  <c r="A235" i="12"/>
  <c r="D235" i="12"/>
  <c r="E235" i="12"/>
  <c r="F235" i="12"/>
  <c r="B236" i="12"/>
  <c r="C236" i="12"/>
  <c r="A236" i="12"/>
  <c r="D236" i="12"/>
  <c r="E236" i="12"/>
  <c r="F236" i="12"/>
  <c r="B237" i="12"/>
  <c r="C237" i="12"/>
  <c r="A237" i="12"/>
  <c r="D237" i="12"/>
  <c r="E237" i="12"/>
  <c r="F237" i="12"/>
  <c r="B238" i="12"/>
  <c r="C238" i="12"/>
  <c r="A238" i="12"/>
  <c r="D238" i="12"/>
  <c r="E238" i="12"/>
  <c r="F238" i="12"/>
  <c r="B239" i="12"/>
  <c r="C239" i="12"/>
  <c r="A239" i="12"/>
  <c r="D239" i="12"/>
  <c r="E239" i="12"/>
  <c r="F239" i="12"/>
  <c r="B240" i="12"/>
  <c r="C240" i="12"/>
  <c r="A240" i="12"/>
  <c r="D240" i="12"/>
  <c r="E240" i="12"/>
  <c r="F240" i="12"/>
  <c r="B241" i="12"/>
  <c r="C241" i="12"/>
  <c r="A241" i="12"/>
  <c r="D241" i="12"/>
  <c r="E241" i="12"/>
  <c r="F241" i="12"/>
  <c r="B242" i="12"/>
  <c r="C242" i="12"/>
  <c r="A242" i="12"/>
  <c r="D242" i="12"/>
  <c r="E242" i="12"/>
  <c r="F242" i="12"/>
  <c r="B243" i="12"/>
  <c r="C243" i="12"/>
  <c r="A243" i="12"/>
  <c r="D243" i="12"/>
  <c r="E243" i="12"/>
  <c r="F243" i="12"/>
  <c r="B244" i="12"/>
  <c r="C244" i="12"/>
  <c r="A244" i="12"/>
  <c r="D244" i="12"/>
  <c r="E244" i="12"/>
  <c r="F244" i="12"/>
  <c r="B245" i="12"/>
  <c r="C245" i="12"/>
  <c r="A245" i="12"/>
  <c r="D245" i="12"/>
  <c r="E245" i="12"/>
  <c r="F245" i="12"/>
  <c r="B246" i="12"/>
  <c r="C246" i="12"/>
  <c r="A246" i="12"/>
  <c r="D246" i="12"/>
  <c r="E246" i="12"/>
  <c r="F246" i="12"/>
  <c r="B247" i="12"/>
  <c r="C247" i="12"/>
  <c r="A247" i="12"/>
  <c r="D247" i="12"/>
  <c r="E247" i="12"/>
  <c r="F247" i="12"/>
  <c r="B248" i="12"/>
  <c r="C248" i="12"/>
  <c r="A248" i="12"/>
  <c r="D248" i="12"/>
  <c r="E248" i="12"/>
  <c r="F248" i="12"/>
  <c r="B249" i="12"/>
  <c r="C249" i="12"/>
  <c r="A249" i="12"/>
  <c r="D249" i="12"/>
  <c r="E249" i="12"/>
  <c r="F249" i="12"/>
  <c r="B250" i="12"/>
  <c r="C250" i="12"/>
  <c r="A250" i="12"/>
  <c r="D250" i="12"/>
  <c r="E250" i="12"/>
  <c r="F250" i="12"/>
  <c r="B251" i="12"/>
  <c r="C251" i="12"/>
  <c r="A251" i="12"/>
  <c r="D251" i="12"/>
  <c r="E251" i="12"/>
  <c r="F251" i="12"/>
  <c r="B252" i="12"/>
  <c r="C252" i="12"/>
  <c r="A252" i="12"/>
  <c r="D252" i="12"/>
  <c r="E252" i="12"/>
  <c r="F252" i="12"/>
  <c r="B253" i="12"/>
  <c r="C253" i="12"/>
  <c r="A253" i="12"/>
  <c r="D253" i="12"/>
  <c r="E253" i="12"/>
  <c r="F253" i="12"/>
  <c r="B254" i="12"/>
  <c r="C254" i="12"/>
  <c r="A254" i="12"/>
  <c r="D254" i="12"/>
  <c r="E254" i="12"/>
  <c r="F254" i="12"/>
  <c r="B255" i="12"/>
  <c r="C255" i="12"/>
  <c r="A255" i="12"/>
  <c r="D255" i="12"/>
  <c r="E255" i="12"/>
  <c r="F255" i="12"/>
  <c r="B256" i="12"/>
  <c r="C256" i="12"/>
  <c r="A256" i="12"/>
  <c r="D256" i="12"/>
  <c r="E256" i="12"/>
  <c r="F256" i="12"/>
  <c r="B257" i="12"/>
  <c r="C257" i="12"/>
  <c r="A257" i="12"/>
  <c r="D257" i="12"/>
  <c r="E257" i="12"/>
  <c r="F257" i="12"/>
  <c r="B258" i="12"/>
  <c r="C258" i="12"/>
  <c r="A258" i="12"/>
  <c r="D258" i="12"/>
  <c r="E258" i="12"/>
  <c r="F258" i="12"/>
  <c r="B259" i="12"/>
  <c r="C259" i="12"/>
  <c r="A259" i="12"/>
  <c r="D259" i="12"/>
  <c r="E259" i="12"/>
  <c r="F259" i="12"/>
  <c r="B260" i="12"/>
  <c r="C260" i="12"/>
  <c r="A260" i="12"/>
  <c r="D260" i="12"/>
  <c r="E260" i="12"/>
  <c r="F260" i="12"/>
  <c r="B261" i="12"/>
  <c r="C261" i="12"/>
  <c r="A261" i="12"/>
  <c r="D261" i="12"/>
  <c r="E261" i="12"/>
  <c r="F261" i="12"/>
  <c r="B262" i="12"/>
  <c r="C262" i="12"/>
  <c r="A262" i="12"/>
  <c r="D262" i="12"/>
  <c r="E262" i="12"/>
  <c r="F262" i="12"/>
  <c r="B263" i="12"/>
  <c r="C263" i="12"/>
  <c r="A263" i="12"/>
  <c r="D263" i="12"/>
  <c r="E263" i="12"/>
  <c r="F263" i="12"/>
  <c r="B264" i="12"/>
  <c r="C264" i="12"/>
  <c r="A264" i="12"/>
  <c r="D264" i="12"/>
  <c r="E264" i="12"/>
  <c r="F264" i="12"/>
  <c r="B265" i="12"/>
  <c r="C265" i="12"/>
  <c r="A265" i="12"/>
  <c r="D265" i="12"/>
  <c r="E265" i="12"/>
  <c r="F265" i="12"/>
  <c r="B266" i="12"/>
  <c r="C266" i="12"/>
  <c r="A266" i="12"/>
  <c r="D266" i="12"/>
  <c r="E266" i="12"/>
  <c r="F266" i="12"/>
  <c r="B267" i="12"/>
  <c r="C267" i="12"/>
  <c r="A267" i="12"/>
  <c r="D267" i="12"/>
  <c r="E267" i="12"/>
  <c r="F267" i="12"/>
  <c r="B268" i="12"/>
  <c r="C268" i="12"/>
  <c r="A268" i="12"/>
  <c r="D268" i="12"/>
  <c r="E268" i="12"/>
  <c r="F268" i="12"/>
  <c r="B269" i="12"/>
  <c r="C269" i="12"/>
  <c r="A269" i="12"/>
  <c r="D269" i="12"/>
  <c r="E269" i="12"/>
  <c r="F269" i="12"/>
  <c r="B270" i="12"/>
  <c r="C270" i="12"/>
  <c r="A270" i="12"/>
  <c r="D270" i="12"/>
  <c r="E270" i="12"/>
  <c r="F270" i="12"/>
  <c r="B271" i="12"/>
  <c r="C271" i="12"/>
  <c r="A271" i="12"/>
  <c r="D271" i="12"/>
  <c r="E271" i="12"/>
  <c r="F271" i="12"/>
  <c r="B272" i="12"/>
  <c r="C272" i="12"/>
  <c r="A272" i="12"/>
  <c r="D272" i="12"/>
  <c r="E272" i="12"/>
  <c r="F272" i="12"/>
  <c r="B273" i="12"/>
  <c r="C273" i="12"/>
  <c r="A273" i="12"/>
  <c r="D273" i="12"/>
  <c r="E273" i="12"/>
  <c r="F273" i="12"/>
  <c r="B274" i="12"/>
  <c r="C274" i="12"/>
  <c r="A274" i="12"/>
  <c r="D274" i="12"/>
  <c r="E274" i="12"/>
  <c r="F274" i="12"/>
  <c r="B275" i="12"/>
  <c r="C275" i="12"/>
  <c r="A275" i="12"/>
  <c r="D275" i="12"/>
  <c r="E275" i="12"/>
  <c r="F275" i="12"/>
  <c r="B276" i="12"/>
  <c r="C276" i="12"/>
  <c r="A276" i="12"/>
  <c r="D276" i="12"/>
  <c r="E276" i="12"/>
  <c r="F276" i="12"/>
  <c r="B277" i="12"/>
  <c r="C277" i="12"/>
  <c r="A277" i="12"/>
  <c r="D277" i="12"/>
  <c r="E277" i="12"/>
  <c r="F277" i="12"/>
  <c r="B278" i="12"/>
  <c r="C278" i="12"/>
  <c r="A278" i="12"/>
  <c r="D278" i="12"/>
  <c r="E278" i="12"/>
  <c r="F278" i="12"/>
  <c r="B279" i="12"/>
  <c r="C279" i="12"/>
  <c r="A279" i="12"/>
  <c r="D279" i="12"/>
  <c r="E279" i="12"/>
  <c r="F279" i="12"/>
  <c r="B280" i="12"/>
  <c r="C280" i="12"/>
  <c r="A280" i="12"/>
  <c r="D280" i="12"/>
  <c r="E280" i="12"/>
  <c r="F280" i="12"/>
  <c r="B281" i="12"/>
  <c r="C281" i="12"/>
  <c r="A281" i="12"/>
  <c r="D281" i="12"/>
  <c r="E281" i="12"/>
  <c r="F281" i="12"/>
  <c r="B282" i="12"/>
  <c r="C282" i="12"/>
  <c r="A282" i="12"/>
  <c r="D282" i="12"/>
  <c r="E282" i="12"/>
  <c r="F282" i="12"/>
  <c r="B283" i="12"/>
  <c r="C283" i="12"/>
  <c r="A283" i="12"/>
  <c r="D283" i="12"/>
  <c r="E283" i="12"/>
  <c r="F283" i="12"/>
  <c r="B284" i="12"/>
  <c r="C284" i="12"/>
  <c r="A284" i="12"/>
  <c r="D284" i="12"/>
  <c r="E284" i="12"/>
  <c r="F284" i="12"/>
  <c r="B285" i="12"/>
  <c r="C285" i="12"/>
  <c r="A285" i="12"/>
  <c r="D285" i="12"/>
  <c r="E285" i="12"/>
  <c r="F285" i="12"/>
  <c r="B286" i="12"/>
  <c r="C286" i="12"/>
  <c r="A286" i="12"/>
  <c r="D286" i="12"/>
  <c r="E286" i="12"/>
  <c r="F286" i="12"/>
  <c r="B287" i="12"/>
  <c r="C287" i="12"/>
  <c r="A287" i="12"/>
  <c r="D287" i="12"/>
  <c r="E287" i="12"/>
  <c r="F287" i="12"/>
  <c r="B288" i="12"/>
  <c r="C288" i="12"/>
  <c r="A288" i="12"/>
  <c r="D288" i="12"/>
  <c r="E288" i="12"/>
  <c r="F288" i="12"/>
  <c r="B289" i="12"/>
  <c r="C289" i="12"/>
  <c r="A289" i="12"/>
  <c r="D289" i="12"/>
  <c r="E289" i="12"/>
  <c r="F289" i="12"/>
  <c r="B290" i="12"/>
  <c r="C290" i="12"/>
  <c r="A290" i="12"/>
  <c r="D290" i="12"/>
  <c r="E290" i="12"/>
  <c r="F290" i="12"/>
  <c r="B291" i="12"/>
  <c r="C291" i="12"/>
  <c r="A291" i="12"/>
  <c r="D291" i="12"/>
  <c r="E291" i="12"/>
  <c r="F291" i="12"/>
  <c r="B292" i="12"/>
  <c r="C292" i="12"/>
  <c r="A292" i="12"/>
  <c r="D292" i="12"/>
  <c r="E292" i="12"/>
  <c r="F292" i="12"/>
  <c r="B293" i="12"/>
  <c r="C293" i="12"/>
  <c r="A293" i="12"/>
  <c r="D293" i="12"/>
  <c r="E293" i="12"/>
  <c r="F293" i="12"/>
  <c r="B294" i="12"/>
  <c r="C294" i="12"/>
  <c r="A294" i="12"/>
  <c r="D294" i="12"/>
  <c r="E294" i="12"/>
  <c r="F294" i="12"/>
  <c r="B295" i="12"/>
  <c r="C295" i="12"/>
  <c r="A295" i="12"/>
  <c r="D295" i="12"/>
  <c r="E295" i="12"/>
  <c r="F295" i="12"/>
  <c r="B296" i="12"/>
  <c r="C296" i="12"/>
  <c r="A296" i="12"/>
  <c r="D296" i="12"/>
  <c r="E296" i="12"/>
  <c r="F296" i="12"/>
  <c r="B297" i="12"/>
  <c r="C297" i="12"/>
  <c r="A297" i="12"/>
  <c r="D297" i="12"/>
  <c r="E297" i="12"/>
  <c r="F297" i="12"/>
  <c r="B298" i="12"/>
  <c r="C298" i="12"/>
  <c r="A298" i="12"/>
  <c r="D298" i="12"/>
  <c r="E298" i="12"/>
  <c r="F298" i="12"/>
  <c r="B299" i="12"/>
  <c r="C299" i="12"/>
  <c r="A299" i="12"/>
  <c r="D299" i="12"/>
  <c r="E299" i="12"/>
  <c r="F299" i="12"/>
  <c r="B300" i="12"/>
  <c r="C300" i="12"/>
  <c r="A300" i="12"/>
  <c r="D300" i="12"/>
  <c r="E300" i="12"/>
  <c r="F300" i="12"/>
  <c r="B301" i="12"/>
  <c r="C301" i="12"/>
  <c r="A301" i="12"/>
  <c r="D301" i="12"/>
  <c r="E301" i="12"/>
  <c r="F301" i="12"/>
  <c r="B302" i="12"/>
  <c r="C302" i="12"/>
  <c r="A302" i="12"/>
  <c r="D302" i="12"/>
  <c r="E302" i="12"/>
  <c r="F302" i="12"/>
  <c r="B303" i="12"/>
  <c r="C303" i="12"/>
  <c r="A303" i="12"/>
  <c r="D303" i="12"/>
  <c r="E303" i="12"/>
  <c r="F303" i="12"/>
  <c r="B304" i="12"/>
  <c r="C304" i="12"/>
  <c r="A304" i="12"/>
  <c r="D304" i="12"/>
  <c r="E304" i="12"/>
  <c r="F304" i="12"/>
  <c r="B305" i="12"/>
  <c r="C305" i="12"/>
  <c r="A305" i="12"/>
  <c r="D305" i="12"/>
  <c r="E305" i="12"/>
  <c r="F305" i="12"/>
  <c r="B306" i="12"/>
  <c r="C306" i="12"/>
  <c r="A306" i="12"/>
  <c r="D306" i="12"/>
  <c r="E306" i="12"/>
  <c r="F306" i="12"/>
  <c r="B307" i="12"/>
  <c r="C307" i="12"/>
  <c r="A307" i="12"/>
  <c r="D307" i="12"/>
  <c r="E307" i="12"/>
  <c r="F307" i="12"/>
  <c r="B308" i="12"/>
  <c r="C308" i="12"/>
  <c r="A308" i="12"/>
  <c r="D308" i="12"/>
  <c r="E308" i="12"/>
  <c r="F308" i="12"/>
  <c r="B309" i="12"/>
  <c r="C309" i="12"/>
  <c r="A309" i="12"/>
  <c r="D309" i="12"/>
  <c r="E309" i="12"/>
  <c r="F309" i="12"/>
  <c r="B310" i="12"/>
  <c r="C310" i="12"/>
  <c r="A310" i="12"/>
  <c r="D310" i="12"/>
  <c r="E310" i="12"/>
  <c r="F310" i="12"/>
  <c r="B311" i="12"/>
  <c r="C311" i="12"/>
  <c r="A311" i="12"/>
  <c r="D311" i="12"/>
  <c r="E311" i="12"/>
  <c r="F311" i="12"/>
  <c r="B312" i="12"/>
  <c r="C312" i="12"/>
  <c r="A312" i="12"/>
  <c r="D312" i="12"/>
  <c r="E312" i="12"/>
  <c r="F312" i="12"/>
  <c r="B313" i="12"/>
  <c r="C313" i="12"/>
  <c r="A313" i="12"/>
  <c r="D313" i="12"/>
  <c r="E313" i="12"/>
  <c r="F313" i="12"/>
  <c r="B314" i="12"/>
  <c r="C314" i="12"/>
  <c r="A314" i="12"/>
  <c r="D314" i="12"/>
  <c r="E314" i="12"/>
  <c r="F314" i="12"/>
  <c r="B315" i="12"/>
  <c r="C315" i="12"/>
  <c r="A315" i="12"/>
  <c r="D315" i="12"/>
  <c r="E315" i="12"/>
  <c r="F315" i="12"/>
  <c r="B316" i="12"/>
  <c r="C316" i="12"/>
  <c r="A316" i="12"/>
  <c r="D316" i="12"/>
  <c r="E316" i="12"/>
  <c r="F316" i="12"/>
  <c r="B317" i="12"/>
  <c r="C317" i="12"/>
  <c r="A317" i="12"/>
  <c r="D317" i="12"/>
  <c r="E317" i="12"/>
  <c r="F317" i="12"/>
  <c r="B318" i="12"/>
  <c r="C318" i="12"/>
  <c r="A318" i="12"/>
  <c r="D318" i="12"/>
  <c r="E318" i="12"/>
  <c r="F318" i="12"/>
  <c r="B319" i="12"/>
  <c r="C319" i="12"/>
  <c r="A319" i="12"/>
  <c r="D319" i="12"/>
  <c r="E319" i="12"/>
  <c r="F319" i="12"/>
  <c r="B320" i="12"/>
  <c r="C320" i="12"/>
  <c r="A320" i="12"/>
  <c r="D320" i="12"/>
  <c r="E320" i="12"/>
  <c r="F320" i="12"/>
  <c r="B321" i="12"/>
  <c r="C321" i="12"/>
  <c r="A321" i="12"/>
  <c r="D321" i="12"/>
  <c r="E321" i="12"/>
  <c r="F321" i="12"/>
  <c r="B322" i="12"/>
  <c r="C322" i="12"/>
  <c r="A322" i="12"/>
  <c r="D322" i="12"/>
  <c r="E322" i="12"/>
  <c r="F322" i="12"/>
  <c r="B323" i="12"/>
  <c r="C323" i="12"/>
  <c r="A323" i="12"/>
  <c r="D323" i="12"/>
  <c r="E323" i="12"/>
  <c r="F323" i="12"/>
  <c r="B324" i="12"/>
  <c r="C324" i="12"/>
  <c r="A324" i="12"/>
  <c r="D324" i="12"/>
  <c r="E324" i="12"/>
  <c r="F324" i="12"/>
  <c r="B325" i="12"/>
  <c r="C325" i="12"/>
  <c r="A325" i="12"/>
  <c r="D325" i="12"/>
  <c r="E325" i="12"/>
  <c r="F325" i="12"/>
  <c r="B326" i="12"/>
  <c r="C326" i="12"/>
  <c r="A326" i="12"/>
  <c r="D326" i="12"/>
  <c r="E326" i="12"/>
  <c r="F326" i="12"/>
  <c r="B327" i="12"/>
  <c r="C327" i="12"/>
  <c r="A327" i="12"/>
  <c r="D327" i="12"/>
  <c r="E327" i="12"/>
  <c r="F327" i="12"/>
  <c r="B328" i="12"/>
  <c r="C328" i="12"/>
  <c r="A328" i="12"/>
  <c r="D328" i="12"/>
  <c r="E328" i="12"/>
  <c r="F328" i="12"/>
  <c r="B329" i="12"/>
  <c r="C329" i="12"/>
  <c r="A329" i="12"/>
  <c r="D329" i="12"/>
  <c r="E329" i="12"/>
  <c r="F329" i="12"/>
  <c r="B330" i="12"/>
  <c r="C330" i="12"/>
  <c r="A330" i="12"/>
  <c r="D330" i="12"/>
  <c r="E330" i="12"/>
  <c r="F330" i="12"/>
  <c r="B331" i="12"/>
  <c r="C331" i="12"/>
  <c r="A331" i="12"/>
  <c r="D331" i="12"/>
  <c r="E331" i="12"/>
  <c r="F331" i="12"/>
  <c r="B332" i="12"/>
  <c r="C332" i="12"/>
  <c r="A332" i="12"/>
  <c r="D332" i="12"/>
  <c r="E332" i="12"/>
  <c r="F332" i="12"/>
  <c r="B333" i="12"/>
  <c r="C333" i="12"/>
  <c r="A333" i="12"/>
  <c r="D333" i="12"/>
  <c r="E333" i="12"/>
  <c r="F333" i="12"/>
  <c r="B334" i="12"/>
  <c r="C334" i="12"/>
  <c r="A334" i="12"/>
  <c r="D334" i="12"/>
  <c r="E334" i="12"/>
  <c r="F334" i="12"/>
  <c r="B335" i="12"/>
  <c r="C335" i="12"/>
  <c r="A335" i="12"/>
  <c r="D335" i="12"/>
  <c r="E335" i="12"/>
  <c r="F335" i="12"/>
  <c r="B336" i="12"/>
  <c r="C336" i="12"/>
  <c r="A336" i="12"/>
  <c r="D336" i="12"/>
  <c r="E336" i="12"/>
  <c r="F336" i="12"/>
  <c r="B337" i="12"/>
  <c r="C337" i="12"/>
  <c r="A337" i="12"/>
  <c r="D337" i="12"/>
  <c r="E337" i="12"/>
  <c r="F337" i="12"/>
  <c r="B338" i="12"/>
  <c r="C338" i="12"/>
  <c r="A338" i="12"/>
  <c r="D338" i="12"/>
  <c r="E338" i="12"/>
  <c r="F338" i="12"/>
  <c r="B339" i="12"/>
  <c r="C339" i="12"/>
  <c r="A339" i="12"/>
  <c r="D339" i="12"/>
  <c r="E339" i="12"/>
  <c r="F339" i="12"/>
  <c r="B340" i="12"/>
  <c r="C340" i="12"/>
  <c r="A340" i="12"/>
  <c r="D340" i="12"/>
  <c r="E340" i="12"/>
  <c r="F340" i="12"/>
  <c r="B341" i="12"/>
  <c r="C341" i="12"/>
  <c r="A341" i="12"/>
  <c r="D341" i="12"/>
  <c r="E341" i="12"/>
  <c r="F341" i="12"/>
  <c r="B342" i="12"/>
  <c r="C342" i="12"/>
  <c r="A342" i="12"/>
  <c r="D342" i="12"/>
  <c r="E342" i="12"/>
  <c r="F342" i="12"/>
  <c r="B343" i="12"/>
  <c r="C343" i="12"/>
  <c r="A343" i="12"/>
  <c r="D343" i="12"/>
  <c r="E343" i="12"/>
  <c r="F343" i="12"/>
  <c r="B344" i="12"/>
  <c r="C344" i="12"/>
  <c r="A344" i="12"/>
  <c r="D344" i="12"/>
  <c r="E344" i="12"/>
  <c r="F344" i="12"/>
  <c r="B345" i="12"/>
  <c r="C345" i="12"/>
  <c r="A345" i="12"/>
  <c r="D345" i="12"/>
  <c r="E345" i="12"/>
  <c r="F345" i="12"/>
  <c r="B346" i="12"/>
  <c r="C346" i="12"/>
  <c r="A346" i="12"/>
  <c r="D346" i="12"/>
  <c r="E346" i="12"/>
  <c r="F346" i="12"/>
  <c r="B347" i="12"/>
  <c r="C347" i="12"/>
  <c r="A347" i="12"/>
  <c r="D347" i="12"/>
  <c r="E347" i="12"/>
  <c r="F347" i="12"/>
  <c r="B348" i="12"/>
  <c r="C348" i="12"/>
  <c r="A348" i="12"/>
  <c r="D348" i="12"/>
  <c r="E348" i="12"/>
  <c r="F348" i="12"/>
  <c r="B349" i="12"/>
  <c r="C349" i="12"/>
  <c r="A349" i="12"/>
  <c r="D349" i="12"/>
  <c r="E349" i="12"/>
  <c r="F349" i="12"/>
  <c r="B350" i="12"/>
  <c r="C350" i="12"/>
  <c r="A350" i="12"/>
  <c r="D350" i="12"/>
  <c r="E350" i="12"/>
  <c r="F350" i="12"/>
  <c r="B351" i="12"/>
  <c r="C351" i="12"/>
  <c r="A351" i="12"/>
  <c r="D351" i="12"/>
  <c r="E351" i="12"/>
  <c r="F351" i="12"/>
  <c r="B352" i="12"/>
  <c r="C352" i="12"/>
  <c r="A352" i="12"/>
  <c r="D352" i="12"/>
  <c r="E352" i="12"/>
  <c r="F352" i="12"/>
  <c r="B353" i="12"/>
  <c r="C353" i="12"/>
  <c r="A353" i="12"/>
  <c r="D353" i="12"/>
  <c r="E353" i="12"/>
  <c r="F353" i="12"/>
  <c r="B354" i="12"/>
  <c r="C354" i="12"/>
  <c r="A354" i="12"/>
  <c r="D354" i="12"/>
  <c r="E354" i="12"/>
  <c r="F354" i="12"/>
  <c r="B355" i="12"/>
  <c r="C355" i="12"/>
  <c r="A355" i="12"/>
  <c r="D355" i="12"/>
  <c r="E355" i="12"/>
  <c r="F355" i="12"/>
  <c r="B356" i="12"/>
  <c r="C356" i="12"/>
  <c r="A356" i="12"/>
  <c r="D356" i="12"/>
  <c r="E356" i="12"/>
  <c r="F356" i="12"/>
  <c r="B357" i="12"/>
  <c r="C357" i="12"/>
  <c r="A357" i="12"/>
  <c r="D357" i="12"/>
  <c r="E357" i="12"/>
  <c r="F357" i="12"/>
  <c r="B358" i="12"/>
  <c r="C358" i="12"/>
  <c r="A358" i="12"/>
  <c r="D358" i="12"/>
  <c r="E358" i="12"/>
  <c r="F358" i="12"/>
  <c r="B359" i="12"/>
  <c r="C359" i="12"/>
  <c r="A359" i="12"/>
  <c r="D359" i="12"/>
  <c r="E359" i="12"/>
  <c r="F359" i="12"/>
  <c r="B360" i="12"/>
  <c r="C360" i="12"/>
  <c r="A360" i="12"/>
  <c r="D360" i="12"/>
  <c r="E360" i="12"/>
  <c r="F360" i="12"/>
  <c r="B361" i="12"/>
  <c r="C361" i="12"/>
  <c r="A361" i="12"/>
  <c r="D361" i="12"/>
  <c r="E361" i="12"/>
  <c r="F361" i="12"/>
  <c r="B362" i="12"/>
  <c r="C362" i="12"/>
  <c r="A362" i="12"/>
  <c r="D362" i="12"/>
  <c r="E362" i="12"/>
  <c r="F362" i="12"/>
  <c r="B363" i="12"/>
  <c r="C363" i="12"/>
  <c r="A363" i="12"/>
  <c r="D363" i="12"/>
  <c r="E363" i="12"/>
  <c r="F363" i="12"/>
  <c r="B364" i="12"/>
  <c r="C364" i="12"/>
  <c r="A364" i="12"/>
  <c r="D364" i="12"/>
  <c r="E364" i="12"/>
  <c r="F364" i="12"/>
  <c r="B365" i="12"/>
  <c r="C365" i="12"/>
  <c r="A365" i="12"/>
  <c r="D365" i="12"/>
  <c r="E365" i="12"/>
  <c r="F365" i="12"/>
  <c r="B366" i="12"/>
  <c r="C366" i="12"/>
  <c r="A366" i="12"/>
  <c r="D366" i="12"/>
  <c r="E366" i="12"/>
  <c r="F366" i="12"/>
  <c r="B367" i="12"/>
  <c r="C367" i="12"/>
  <c r="A367" i="12"/>
  <c r="D367" i="12"/>
  <c r="E367" i="12"/>
  <c r="F367" i="12"/>
  <c r="B368" i="12"/>
  <c r="C368" i="12"/>
  <c r="A368" i="12"/>
  <c r="D368" i="12"/>
  <c r="E368" i="12"/>
  <c r="F368" i="12"/>
  <c r="B369" i="12"/>
  <c r="C369" i="12"/>
  <c r="A369" i="12"/>
  <c r="D369" i="12"/>
  <c r="E369" i="12"/>
  <c r="F369" i="12"/>
  <c r="B370" i="12"/>
  <c r="C370" i="12"/>
  <c r="A370" i="12"/>
  <c r="D370" i="12"/>
  <c r="E370" i="12"/>
  <c r="F370" i="12"/>
  <c r="B371" i="12"/>
  <c r="C371" i="12"/>
  <c r="A371" i="12"/>
  <c r="D371" i="12"/>
  <c r="E371" i="12"/>
  <c r="F371" i="12"/>
  <c r="B372" i="12"/>
  <c r="C372" i="12"/>
  <c r="A372" i="12"/>
  <c r="D372" i="12"/>
  <c r="E372" i="12"/>
  <c r="F372" i="12"/>
  <c r="B373" i="12"/>
  <c r="C373" i="12"/>
  <c r="A373" i="12"/>
  <c r="D373" i="12"/>
  <c r="E373" i="12"/>
  <c r="F373" i="12"/>
  <c r="B374" i="12"/>
  <c r="C374" i="12"/>
  <c r="A374" i="12"/>
  <c r="D374" i="12"/>
  <c r="E374" i="12"/>
  <c r="F374" i="12"/>
  <c r="B375" i="12"/>
  <c r="C375" i="12"/>
  <c r="A375" i="12"/>
  <c r="D375" i="12"/>
  <c r="E375" i="12"/>
  <c r="F375" i="12"/>
  <c r="B376" i="12"/>
  <c r="C376" i="12"/>
  <c r="A376" i="12"/>
  <c r="D376" i="12"/>
  <c r="E376" i="12"/>
  <c r="F376" i="12"/>
  <c r="B377" i="12"/>
  <c r="C377" i="12"/>
  <c r="A377" i="12"/>
  <c r="D377" i="12"/>
  <c r="E377" i="12"/>
  <c r="F377" i="12"/>
  <c r="B378" i="12"/>
  <c r="C378" i="12"/>
  <c r="A378" i="12"/>
  <c r="D378" i="12"/>
  <c r="E378" i="12"/>
  <c r="F378" i="12"/>
  <c r="B379" i="12"/>
  <c r="C379" i="12"/>
  <c r="A379" i="12"/>
  <c r="D379" i="12"/>
  <c r="E379" i="12"/>
  <c r="F379" i="12"/>
  <c r="B380" i="12"/>
  <c r="C380" i="12"/>
  <c r="A380" i="12"/>
  <c r="D380" i="12"/>
  <c r="E380" i="12"/>
  <c r="F380" i="12"/>
  <c r="B381" i="12"/>
  <c r="C381" i="12"/>
  <c r="A381" i="12"/>
  <c r="D381" i="12"/>
  <c r="E381" i="12"/>
  <c r="F381" i="12"/>
  <c r="B382" i="12"/>
  <c r="C382" i="12"/>
  <c r="A382" i="12"/>
  <c r="D382" i="12"/>
  <c r="E382" i="12"/>
  <c r="F382" i="12"/>
  <c r="B383" i="12"/>
  <c r="C383" i="12"/>
  <c r="A383" i="12"/>
  <c r="D383" i="12"/>
  <c r="E383" i="12"/>
  <c r="F383" i="12"/>
  <c r="B384" i="12"/>
  <c r="C384" i="12"/>
  <c r="A384" i="12"/>
  <c r="D384" i="12"/>
  <c r="E384" i="12"/>
  <c r="F384" i="12"/>
  <c r="B385" i="12"/>
  <c r="C385" i="12"/>
  <c r="A385" i="12"/>
  <c r="D385" i="12"/>
  <c r="E385" i="12"/>
  <c r="F385" i="12"/>
  <c r="B386" i="12"/>
  <c r="C386" i="12"/>
  <c r="A386" i="12"/>
  <c r="D386" i="12"/>
  <c r="E386" i="12"/>
  <c r="F386" i="12"/>
  <c r="B387" i="12"/>
  <c r="C387" i="12"/>
  <c r="A387" i="12"/>
  <c r="D387" i="12"/>
  <c r="E387" i="12"/>
  <c r="F387" i="12"/>
  <c r="B388" i="12"/>
  <c r="C388" i="12"/>
  <c r="A388" i="12"/>
  <c r="D388" i="12"/>
  <c r="E388" i="12"/>
  <c r="F388" i="12"/>
  <c r="B389" i="12"/>
  <c r="C389" i="12"/>
  <c r="A389" i="12"/>
  <c r="D389" i="12"/>
  <c r="E389" i="12"/>
  <c r="F389" i="12"/>
  <c r="B390" i="12"/>
  <c r="C390" i="12"/>
  <c r="A390" i="12"/>
  <c r="D390" i="12"/>
  <c r="E390" i="12"/>
  <c r="F390" i="12"/>
  <c r="B391" i="12"/>
  <c r="C391" i="12"/>
  <c r="A391" i="12"/>
  <c r="D391" i="12"/>
  <c r="E391" i="12"/>
  <c r="F391" i="12"/>
  <c r="B392" i="12"/>
  <c r="C392" i="12"/>
  <c r="A392" i="12"/>
  <c r="D392" i="12"/>
  <c r="E392" i="12"/>
  <c r="F392" i="12"/>
  <c r="B393" i="12"/>
  <c r="C393" i="12"/>
  <c r="A393" i="12"/>
  <c r="D393" i="12"/>
  <c r="E393" i="12"/>
  <c r="F393" i="12"/>
  <c r="B394" i="12"/>
  <c r="C394" i="12"/>
  <c r="A394" i="12"/>
  <c r="D394" i="12"/>
  <c r="E394" i="12"/>
  <c r="F394" i="12"/>
  <c r="B395" i="12"/>
  <c r="C395" i="12"/>
  <c r="A395" i="12"/>
  <c r="D395" i="12"/>
  <c r="E395" i="12"/>
  <c r="F395" i="12"/>
  <c r="B396" i="12"/>
  <c r="C396" i="12"/>
  <c r="A396" i="12"/>
  <c r="D396" i="12"/>
  <c r="E396" i="12"/>
  <c r="F396" i="12"/>
  <c r="B397" i="12"/>
  <c r="C397" i="12"/>
  <c r="A397" i="12"/>
  <c r="D397" i="12"/>
  <c r="E397" i="12"/>
  <c r="F397" i="12"/>
  <c r="B398" i="12"/>
  <c r="C398" i="12"/>
  <c r="A398" i="12"/>
  <c r="D398" i="12"/>
  <c r="E398" i="12"/>
  <c r="F398" i="12"/>
  <c r="B399" i="12"/>
  <c r="C399" i="12"/>
  <c r="A399" i="12"/>
  <c r="D399" i="12"/>
  <c r="E399" i="12"/>
  <c r="F399" i="12"/>
  <c r="B400" i="12"/>
  <c r="C400" i="12"/>
  <c r="A400" i="12"/>
  <c r="D400" i="12"/>
  <c r="E400" i="12"/>
  <c r="F400" i="12"/>
  <c r="B401" i="12"/>
  <c r="C401" i="12"/>
  <c r="A401" i="12"/>
  <c r="D401" i="12"/>
  <c r="E401" i="12"/>
  <c r="F401" i="12"/>
  <c r="B402" i="12"/>
  <c r="C402" i="12"/>
  <c r="A402" i="12"/>
  <c r="D402" i="12"/>
  <c r="E402" i="12"/>
  <c r="F402" i="12"/>
  <c r="B403" i="12"/>
  <c r="C403" i="12"/>
  <c r="A403" i="12"/>
  <c r="D403" i="12"/>
  <c r="E403" i="12"/>
  <c r="F403" i="12"/>
  <c r="B404" i="12"/>
  <c r="C404" i="12"/>
  <c r="A404" i="12"/>
  <c r="D404" i="12"/>
  <c r="E404" i="12"/>
  <c r="F404" i="12"/>
  <c r="B405" i="12"/>
  <c r="C405" i="12"/>
  <c r="A405" i="12"/>
  <c r="D405" i="12"/>
  <c r="E405" i="12"/>
  <c r="F405" i="12"/>
  <c r="B406" i="12"/>
  <c r="C406" i="12"/>
  <c r="A406" i="12"/>
  <c r="D406" i="12"/>
  <c r="E406" i="12"/>
  <c r="F406" i="12"/>
  <c r="B407" i="12"/>
  <c r="C407" i="12"/>
  <c r="A407" i="12"/>
  <c r="D407" i="12"/>
  <c r="E407" i="12"/>
  <c r="F407" i="12"/>
  <c r="B408" i="12"/>
  <c r="C408" i="12"/>
  <c r="A408" i="12"/>
  <c r="D408" i="12"/>
  <c r="E408" i="12"/>
  <c r="F408" i="12"/>
  <c r="B409" i="12"/>
  <c r="C409" i="12"/>
  <c r="A409" i="12"/>
  <c r="D409" i="12"/>
  <c r="E409" i="12"/>
  <c r="F409" i="12"/>
  <c r="B410" i="12"/>
  <c r="C410" i="12"/>
  <c r="A410" i="12"/>
  <c r="D410" i="12"/>
  <c r="E410" i="12"/>
  <c r="F410" i="12"/>
  <c r="B411" i="12"/>
  <c r="C411" i="12"/>
  <c r="A411" i="12"/>
  <c r="D411" i="12"/>
  <c r="E411" i="12"/>
  <c r="F411" i="12"/>
  <c r="B412" i="12"/>
  <c r="C412" i="12"/>
  <c r="A412" i="12"/>
  <c r="D412" i="12"/>
  <c r="E412" i="12"/>
  <c r="F412" i="12"/>
  <c r="B413" i="12"/>
  <c r="C413" i="12"/>
  <c r="A413" i="12"/>
  <c r="D413" i="12"/>
  <c r="E413" i="12"/>
  <c r="F413" i="12"/>
  <c r="B414" i="12"/>
  <c r="C414" i="12"/>
  <c r="A414" i="12"/>
  <c r="D414" i="12"/>
  <c r="E414" i="12"/>
  <c r="F414" i="12"/>
  <c r="B415" i="12"/>
  <c r="C415" i="12"/>
  <c r="A415" i="12"/>
  <c r="D415" i="12"/>
  <c r="E415" i="12"/>
  <c r="F415" i="12"/>
  <c r="B416" i="12"/>
  <c r="C416" i="12"/>
  <c r="A416" i="12"/>
  <c r="D416" i="12"/>
  <c r="E416" i="12"/>
  <c r="F416" i="12"/>
  <c r="B417" i="12"/>
  <c r="C417" i="12"/>
  <c r="A417" i="12"/>
  <c r="D417" i="12"/>
  <c r="E417" i="12"/>
  <c r="F417" i="12"/>
  <c r="B418" i="12"/>
  <c r="C418" i="12"/>
  <c r="A418" i="12"/>
  <c r="D418" i="12"/>
  <c r="E418" i="12"/>
  <c r="F418" i="12"/>
  <c r="B419" i="12"/>
  <c r="C419" i="12"/>
  <c r="A419" i="12"/>
  <c r="D419" i="12"/>
  <c r="E419" i="12"/>
  <c r="F419" i="12"/>
  <c r="B420" i="12"/>
  <c r="C420" i="12"/>
  <c r="A420" i="12"/>
  <c r="D420" i="12"/>
  <c r="E420" i="12"/>
  <c r="F420" i="12"/>
  <c r="B421" i="12"/>
  <c r="C421" i="12"/>
  <c r="A421" i="12"/>
  <c r="D421" i="12"/>
  <c r="E421" i="12"/>
  <c r="F421" i="12"/>
  <c r="B422" i="12"/>
  <c r="C422" i="12"/>
  <c r="A422" i="12"/>
  <c r="D422" i="12"/>
  <c r="E422" i="12"/>
  <c r="F422" i="12"/>
  <c r="B423" i="12"/>
  <c r="C423" i="12"/>
  <c r="A423" i="12"/>
  <c r="D423" i="12"/>
  <c r="E423" i="12"/>
  <c r="F423" i="12"/>
  <c r="B424" i="12"/>
  <c r="C424" i="12"/>
  <c r="A424" i="12"/>
  <c r="D424" i="12"/>
  <c r="E424" i="12"/>
  <c r="F424" i="12"/>
  <c r="B425" i="12"/>
  <c r="C425" i="12"/>
  <c r="A425" i="12"/>
  <c r="D425" i="12"/>
  <c r="E425" i="12"/>
  <c r="F425" i="12"/>
  <c r="B426" i="12"/>
  <c r="C426" i="12"/>
  <c r="A426" i="12"/>
  <c r="D426" i="12"/>
  <c r="E426" i="12"/>
  <c r="F426" i="12"/>
  <c r="B427" i="12"/>
  <c r="C427" i="12"/>
  <c r="A427" i="12"/>
  <c r="D427" i="12"/>
  <c r="E427" i="12"/>
  <c r="F427" i="12"/>
  <c r="B428" i="12"/>
  <c r="C428" i="12"/>
  <c r="A428" i="12"/>
  <c r="D428" i="12"/>
  <c r="E428" i="12"/>
  <c r="F428" i="12"/>
  <c r="B429" i="12"/>
  <c r="C429" i="12"/>
  <c r="A429" i="12"/>
  <c r="D429" i="12"/>
  <c r="E429" i="12"/>
  <c r="F429" i="12"/>
  <c r="B430" i="12"/>
  <c r="C430" i="12"/>
  <c r="A430" i="12"/>
  <c r="D430" i="12"/>
  <c r="E430" i="12"/>
  <c r="F430" i="12"/>
  <c r="B431" i="12"/>
  <c r="C431" i="12"/>
  <c r="A431" i="12"/>
  <c r="D431" i="12"/>
  <c r="E431" i="12"/>
  <c r="F431" i="12"/>
  <c r="B432" i="12"/>
  <c r="C432" i="12"/>
  <c r="A432" i="12"/>
  <c r="D432" i="12"/>
  <c r="E432" i="12"/>
  <c r="F432" i="12"/>
  <c r="B433" i="12"/>
  <c r="C433" i="12"/>
  <c r="A433" i="12"/>
  <c r="D433" i="12"/>
  <c r="E433" i="12"/>
  <c r="F433" i="12"/>
  <c r="B434" i="12"/>
  <c r="C434" i="12"/>
  <c r="A434" i="12"/>
  <c r="D434" i="12"/>
  <c r="E434" i="12"/>
  <c r="F434" i="12"/>
  <c r="B435" i="12"/>
  <c r="C435" i="12"/>
  <c r="A435" i="12"/>
  <c r="D435" i="12"/>
  <c r="E435" i="12"/>
  <c r="F435" i="12"/>
  <c r="B436" i="12"/>
  <c r="C436" i="12"/>
  <c r="A436" i="12"/>
  <c r="D436" i="12"/>
  <c r="E436" i="12"/>
  <c r="F436" i="12"/>
  <c r="B437" i="12"/>
  <c r="C437" i="12"/>
  <c r="A437" i="12"/>
  <c r="D437" i="12"/>
  <c r="E437" i="12"/>
  <c r="F437" i="12"/>
  <c r="B438" i="12"/>
  <c r="C438" i="12"/>
  <c r="A438" i="12"/>
  <c r="D438" i="12"/>
  <c r="E438" i="12"/>
  <c r="F438" i="12"/>
  <c r="B439" i="12"/>
  <c r="C439" i="12"/>
  <c r="A439" i="12"/>
  <c r="D439" i="12"/>
  <c r="E439" i="12"/>
  <c r="F439" i="12"/>
  <c r="B440" i="12"/>
  <c r="C440" i="12"/>
  <c r="A440" i="12"/>
  <c r="D440" i="12"/>
  <c r="E440" i="12"/>
  <c r="F440" i="12"/>
  <c r="B441" i="12"/>
  <c r="C441" i="12"/>
  <c r="A441" i="12"/>
  <c r="D441" i="12"/>
  <c r="E441" i="12"/>
  <c r="F441" i="12"/>
  <c r="B442" i="12"/>
  <c r="C442" i="12"/>
  <c r="A442" i="12"/>
  <c r="D442" i="12"/>
  <c r="E442" i="12"/>
  <c r="F442" i="12"/>
  <c r="B443" i="12"/>
  <c r="C443" i="12"/>
  <c r="A443" i="12"/>
  <c r="D443" i="12"/>
  <c r="E443" i="12"/>
  <c r="F443" i="12"/>
  <c r="B444" i="12"/>
  <c r="C444" i="12"/>
  <c r="A444" i="12"/>
  <c r="D444" i="12"/>
  <c r="E444" i="12"/>
  <c r="F444" i="12"/>
  <c r="B445" i="12"/>
  <c r="C445" i="12"/>
  <c r="A445" i="12"/>
  <c r="D445" i="12"/>
  <c r="E445" i="12"/>
  <c r="F445" i="12"/>
  <c r="B446" i="12"/>
  <c r="C446" i="12"/>
  <c r="A446" i="12"/>
  <c r="D446" i="12"/>
  <c r="E446" i="12"/>
  <c r="F446" i="12"/>
  <c r="B447" i="12"/>
  <c r="C447" i="12"/>
  <c r="A447" i="12"/>
  <c r="D447" i="12"/>
  <c r="E447" i="12"/>
  <c r="F447" i="12"/>
  <c r="B448" i="12"/>
  <c r="C448" i="12"/>
  <c r="A448" i="12"/>
  <c r="D448" i="12"/>
  <c r="E448" i="12"/>
  <c r="F448" i="12"/>
  <c r="B449" i="12"/>
  <c r="C449" i="12"/>
  <c r="A449" i="12"/>
  <c r="D449" i="12"/>
  <c r="E449" i="12"/>
  <c r="F449" i="12"/>
  <c r="B450" i="12"/>
  <c r="C450" i="12"/>
  <c r="A450" i="12"/>
  <c r="D450" i="12"/>
  <c r="E450" i="12"/>
  <c r="F450" i="12"/>
  <c r="B451" i="12"/>
  <c r="C451" i="12"/>
  <c r="A451" i="12"/>
  <c r="D451" i="12"/>
  <c r="E451" i="12"/>
  <c r="F451" i="12"/>
  <c r="B452" i="12"/>
  <c r="C452" i="12"/>
  <c r="A452" i="12"/>
  <c r="D452" i="12"/>
  <c r="E452" i="12"/>
  <c r="F452" i="12"/>
  <c r="B453" i="12"/>
  <c r="C453" i="12"/>
  <c r="A453" i="12"/>
  <c r="D453" i="12"/>
  <c r="E453" i="12"/>
  <c r="F453" i="12"/>
  <c r="B454" i="12"/>
  <c r="C454" i="12"/>
  <c r="A454" i="12"/>
  <c r="D454" i="12"/>
  <c r="E454" i="12"/>
  <c r="F454" i="12"/>
  <c r="B455" i="12"/>
  <c r="C455" i="12"/>
  <c r="A455" i="12"/>
  <c r="D455" i="12"/>
  <c r="E455" i="12"/>
  <c r="F455" i="12"/>
  <c r="B456" i="12"/>
  <c r="C456" i="12"/>
  <c r="A456" i="12"/>
  <c r="D456" i="12"/>
  <c r="E456" i="12"/>
  <c r="F456" i="12"/>
  <c r="B457" i="12"/>
  <c r="C457" i="12"/>
  <c r="A457" i="12"/>
  <c r="D457" i="12"/>
  <c r="E457" i="12"/>
  <c r="F457" i="12"/>
  <c r="B458" i="12"/>
  <c r="C458" i="12"/>
  <c r="A458" i="12"/>
  <c r="D458" i="12"/>
  <c r="E458" i="12"/>
  <c r="F458" i="12"/>
  <c r="B459" i="12"/>
  <c r="C459" i="12"/>
  <c r="A459" i="12"/>
  <c r="D459" i="12"/>
  <c r="E459" i="12"/>
  <c r="F459" i="12"/>
  <c r="B460" i="12"/>
  <c r="C460" i="12"/>
  <c r="A460" i="12"/>
  <c r="D460" i="12"/>
  <c r="E460" i="12"/>
  <c r="F460" i="12"/>
  <c r="B461" i="12"/>
  <c r="C461" i="12"/>
  <c r="A461" i="12"/>
  <c r="D461" i="12"/>
  <c r="E461" i="12"/>
  <c r="F461" i="12"/>
  <c r="B462" i="12"/>
  <c r="C462" i="12"/>
  <c r="A462" i="12"/>
  <c r="D462" i="12"/>
  <c r="E462" i="12"/>
  <c r="F462" i="12"/>
  <c r="B463" i="12"/>
  <c r="C463" i="12"/>
  <c r="A463" i="12"/>
  <c r="D463" i="12"/>
  <c r="E463" i="12"/>
  <c r="F463" i="12"/>
  <c r="B464" i="12"/>
  <c r="C464" i="12"/>
  <c r="A464" i="12"/>
  <c r="D464" i="12"/>
  <c r="E464" i="12"/>
  <c r="F464" i="12"/>
  <c r="B465" i="12"/>
  <c r="C465" i="12"/>
  <c r="A465" i="12"/>
  <c r="D465" i="12"/>
  <c r="E465" i="12"/>
  <c r="F465" i="12"/>
  <c r="B466" i="12"/>
  <c r="C466" i="12"/>
  <c r="A466" i="12"/>
  <c r="D466" i="12"/>
  <c r="E466" i="12"/>
  <c r="F466" i="12"/>
  <c r="B467" i="12"/>
  <c r="C467" i="12"/>
  <c r="A467" i="12"/>
  <c r="D467" i="12"/>
  <c r="E467" i="12"/>
  <c r="F467" i="12"/>
  <c r="B468" i="12"/>
  <c r="C468" i="12"/>
  <c r="A468" i="12"/>
  <c r="D468" i="12"/>
  <c r="E468" i="12"/>
  <c r="F468" i="12"/>
  <c r="B469" i="12"/>
  <c r="C469" i="12"/>
  <c r="A469" i="12"/>
  <c r="D469" i="12"/>
  <c r="E469" i="12"/>
  <c r="F469" i="12"/>
  <c r="B470" i="12"/>
  <c r="C470" i="12"/>
  <c r="A470" i="12"/>
  <c r="D470" i="12"/>
  <c r="E470" i="12"/>
  <c r="F470" i="12"/>
  <c r="B471" i="12"/>
  <c r="C471" i="12"/>
  <c r="A471" i="12"/>
  <c r="D471" i="12"/>
  <c r="E471" i="12"/>
  <c r="F471" i="12"/>
  <c r="B472" i="12"/>
  <c r="C472" i="12"/>
  <c r="A472" i="12"/>
  <c r="D472" i="12"/>
  <c r="E472" i="12"/>
  <c r="F472" i="12"/>
  <c r="B473" i="12"/>
  <c r="C473" i="12"/>
  <c r="A473" i="12"/>
  <c r="D473" i="12"/>
  <c r="E473" i="12"/>
  <c r="F473" i="12"/>
  <c r="B474" i="12"/>
  <c r="C474" i="12"/>
  <c r="A474" i="12"/>
  <c r="D474" i="12"/>
  <c r="E474" i="12"/>
  <c r="F474" i="12"/>
  <c r="B475" i="12"/>
  <c r="C475" i="12"/>
  <c r="A475" i="12"/>
  <c r="D475" i="12"/>
  <c r="E475" i="12"/>
  <c r="F475" i="12"/>
  <c r="B476" i="12"/>
  <c r="C476" i="12"/>
  <c r="A476" i="12"/>
  <c r="D476" i="12"/>
  <c r="E476" i="12"/>
  <c r="F476" i="12"/>
  <c r="B477" i="12"/>
  <c r="C477" i="12"/>
  <c r="A477" i="12"/>
  <c r="D477" i="12"/>
  <c r="E477" i="12"/>
  <c r="F477" i="12"/>
  <c r="B478" i="12"/>
  <c r="C478" i="12"/>
  <c r="A478" i="12"/>
  <c r="D478" i="12"/>
  <c r="E478" i="12"/>
  <c r="F478" i="12"/>
  <c r="B479" i="12"/>
  <c r="C479" i="12"/>
  <c r="A479" i="12"/>
  <c r="D479" i="12"/>
  <c r="E479" i="12"/>
  <c r="F479" i="12"/>
  <c r="B480" i="12"/>
  <c r="C480" i="12"/>
  <c r="A480" i="12"/>
  <c r="D480" i="12"/>
  <c r="E480" i="12"/>
  <c r="F480" i="12"/>
  <c r="B481" i="12"/>
  <c r="C481" i="12"/>
  <c r="A481" i="12"/>
  <c r="D481" i="12"/>
  <c r="E481" i="12"/>
  <c r="F481" i="12"/>
  <c r="B482" i="12"/>
  <c r="C482" i="12"/>
  <c r="A482" i="12"/>
  <c r="D482" i="12"/>
  <c r="E482" i="12"/>
  <c r="F482" i="12"/>
  <c r="B483" i="12"/>
  <c r="C483" i="12"/>
  <c r="A483" i="12"/>
  <c r="D483" i="12"/>
  <c r="E483" i="12"/>
  <c r="F483" i="12"/>
  <c r="B484" i="12"/>
  <c r="C484" i="12"/>
  <c r="A484" i="12"/>
  <c r="D484" i="12"/>
  <c r="E484" i="12"/>
  <c r="F484" i="12"/>
  <c r="B485" i="12"/>
  <c r="C485" i="12"/>
  <c r="A485" i="12"/>
  <c r="D485" i="12"/>
  <c r="E485" i="12"/>
  <c r="F485" i="12"/>
  <c r="B486" i="12"/>
  <c r="C486" i="12"/>
  <c r="A486" i="12"/>
  <c r="D486" i="12"/>
  <c r="E486" i="12"/>
  <c r="F486" i="12"/>
  <c r="B487" i="12"/>
  <c r="C487" i="12"/>
  <c r="A487" i="12"/>
  <c r="D487" i="12"/>
  <c r="E487" i="12"/>
  <c r="F487" i="12"/>
  <c r="B488" i="12"/>
  <c r="C488" i="12"/>
  <c r="A488" i="12"/>
  <c r="D488" i="12"/>
  <c r="E488" i="12"/>
  <c r="F488" i="12"/>
  <c r="B489" i="12"/>
  <c r="C489" i="12"/>
  <c r="A489" i="12"/>
  <c r="D489" i="12"/>
  <c r="E489" i="12"/>
  <c r="F489" i="12"/>
  <c r="B490" i="12"/>
  <c r="C490" i="12"/>
  <c r="A490" i="12"/>
  <c r="D490" i="12"/>
  <c r="E490" i="12"/>
  <c r="F490" i="12"/>
  <c r="B491" i="12"/>
  <c r="C491" i="12"/>
  <c r="A491" i="12"/>
  <c r="D491" i="12"/>
  <c r="E491" i="12"/>
  <c r="F491" i="12"/>
  <c r="B492" i="12"/>
  <c r="C492" i="12"/>
  <c r="A492" i="12"/>
  <c r="D492" i="12"/>
  <c r="E492" i="12"/>
  <c r="F492" i="12"/>
  <c r="B493" i="12"/>
  <c r="C493" i="12"/>
  <c r="A493" i="12"/>
  <c r="D493" i="12"/>
  <c r="E493" i="12"/>
  <c r="F493" i="12"/>
  <c r="B494" i="12"/>
  <c r="C494" i="12"/>
  <c r="A494" i="12"/>
  <c r="D494" i="12"/>
  <c r="E494" i="12"/>
  <c r="F494" i="12"/>
  <c r="B495" i="12"/>
  <c r="C495" i="12"/>
  <c r="A495" i="12"/>
  <c r="D495" i="12"/>
  <c r="E495" i="12"/>
  <c r="F495" i="12"/>
  <c r="B496" i="12"/>
  <c r="C496" i="12"/>
  <c r="A496" i="12"/>
  <c r="D496" i="12"/>
  <c r="E496" i="12"/>
  <c r="F496" i="12"/>
  <c r="B497" i="12"/>
  <c r="C497" i="12"/>
  <c r="A497" i="12"/>
  <c r="D497" i="12"/>
  <c r="E497" i="12"/>
  <c r="F497" i="12"/>
  <c r="B498" i="12"/>
  <c r="C498" i="12"/>
  <c r="A498" i="12"/>
  <c r="D498" i="12"/>
  <c r="E498" i="12"/>
  <c r="F498" i="12"/>
  <c r="B499" i="12"/>
  <c r="C499" i="12"/>
  <c r="A499" i="12"/>
  <c r="D499" i="12"/>
  <c r="E499" i="12"/>
  <c r="F499" i="12"/>
  <c r="B500" i="12"/>
  <c r="C500" i="12"/>
  <c r="A500" i="12"/>
  <c r="D500" i="12"/>
  <c r="E500" i="12"/>
  <c r="F500" i="12"/>
  <c r="AC140" i="5"/>
  <c r="P140" i="5"/>
  <c r="AC141" i="5"/>
  <c r="P141" i="5"/>
  <c r="AC142" i="5"/>
  <c r="P142" i="5"/>
  <c r="D143" i="5"/>
  <c r="AC143" i="5"/>
  <c r="P143" i="5"/>
  <c r="D144" i="5"/>
  <c r="AC144" i="5"/>
  <c r="P144" i="5"/>
  <c r="D145" i="5"/>
  <c r="AC145" i="5"/>
  <c r="P145" i="5"/>
  <c r="D146" i="5"/>
  <c r="AC146" i="5"/>
  <c r="P146" i="5"/>
  <c r="D147" i="5"/>
  <c r="AC147" i="5"/>
  <c r="P147" i="5"/>
  <c r="D148" i="5"/>
  <c r="AC148" i="5"/>
  <c r="P148" i="5"/>
  <c r="D149" i="5"/>
  <c r="AC149" i="5"/>
  <c r="P149" i="5"/>
  <c r="D150" i="5"/>
  <c r="AC150" i="5"/>
  <c r="P150" i="5"/>
  <c r="D151" i="5"/>
  <c r="AC151" i="5"/>
  <c r="P151" i="5"/>
  <c r="D152" i="5"/>
  <c r="AC152" i="5"/>
  <c r="P152" i="5"/>
  <c r="P11" i="10"/>
  <c r="P10" i="10"/>
  <c r="AC105" i="5"/>
  <c r="P105" i="5"/>
  <c r="AC106" i="5"/>
  <c r="P106" i="5"/>
  <c r="D107" i="5"/>
  <c r="AC107" i="5"/>
  <c r="P107" i="5"/>
  <c r="D108" i="5"/>
  <c r="AC108" i="5"/>
  <c r="P108" i="5"/>
  <c r="D109" i="5"/>
  <c r="AC109" i="5"/>
  <c r="P109" i="5"/>
  <c r="D110" i="5"/>
  <c r="AC110" i="5"/>
  <c r="P110" i="5"/>
  <c r="D111" i="5"/>
  <c r="AC111" i="5"/>
  <c r="P111" i="5"/>
  <c r="D112" i="5"/>
  <c r="AC112" i="5"/>
  <c r="P112" i="5"/>
  <c r="D113" i="5"/>
  <c r="AC113" i="5"/>
  <c r="P113" i="5"/>
  <c r="D114" i="5"/>
  <c r="AC114" i="5"/>
  <c r="P114" i="5"/>
  <c r="D115" i="5"/>
  <c r="AC115" i="5"/>
  <c r="P115" i="5"/>
  <c r="D116" i="5"/>
  <c r="AC116" i="5"/>
  <c r="P116" i="5"/>
  <c r="P9" i="10"/>
  <c r="AC77" i="5"/>
  <c r="P77" i="5"/>
  <c r="AC78" i="5"/>
  <c r="P78" i="5"/>
  <c r="AC79" i="5"/>
  <c r="P79" i="5"/>
  <c r="AC80" i="5"/>
  <c r="P80" i="5"/>
  <c r="D81" i="5"/>
  <c r="AC81" i="5"/>
  <c r="P81" i="5"/>
  <c r="D82" i="5"/>
  <c r="AC82" i="5"/>
  <c r="P82" i="5"/>
  <c r="D83" i="5"/>
  <c r="AC83" i="5"/>
  <c r="P83" i="5"/>
  <c r="D84" i="5"/>
  <c r="AC84" i="5"/>
  <c r="P84" i="5"/>
  <c r="D85" i="5"/>
  <c r="AC85" i="5"/>
  <c r="P85" i="5"/>
  <c r="D86" i="5"/>
  <c r="AC86" i="5"/>
  <c r="P86" i="5"/>
  <c r="D87" i="5"/>
  <c r="AC87" i="5"/>
  <c r="P87" i="5"/>
  <c r="D88" i="5"/>
  <c r="AC88" i="5"/>
  <c r="P88" i="5"/>
  <c r="D89" i="5"/>
  <c r="AC89" i="5"/>
  <c r="P89" i="5"/>
  <c r="D90" i="5"/>
  <c r="AC90" i="5"/>
  <c r="P90" i="5"/>
  <c r="P8" i="10"/>
  <c r="AC65" i="5"/>
  <c r="P65" i="5"/>
  <c r="AC66" i="5"/>
  <c r="P66" i="5"/>
  <c r="D67" i="5"/>
  <c r="AC67" i="5"/>
  <c r="P67" i="5"/>
  <c r="D68" i="5"/>
  <c r="AC68" i="5"/>
  <c r="P68" i="5"/>
  <c r="D69" i="5"/>
  <c r="AC69" i="5"/>
  <c r="P69" i="5"/>
  <c r="D70" i="5"/>
  <c r="AC70" i="5"/>
  <c r="P70" i="5"/>
  <c r="D71" i="5"/>
  <c r="AC71" i="5"/>
  <c r="P71" i="5"/>
  <c r="D72" i="5"/>
  <c r="AC72" i="5"/>
  <c r="P72" i="5"/>
  <c r="D73" i="5"/>
  <c r="AC73" i="5"/>
  <c r="P73" i="5"/>
  <c r="D74" i="5"/>
  <c r="AC74" i="5"/>
  <c r="P74" i="5"/>
  <c r="D75" i="5"/>
  <c r="AC75" i="5"/>
  <c r="P75" i="5"/>
  <c r="D76" i="5"/>
  <c r="AC76" i="5"/>
  <c r="P76" i="5"/>
  <c r="P7" i="10"/>
  <c r="O3" i="5"/>
  <c r="AB3" i="5"/>
  <c r="AB153" i="5"/>
  <c r="O153" i="5"/>
  <c r="AB154" i="5"/>
  <c r="O154" i="5"/>
  <c r="AB155" i="5"/>
  <c r="O155" i="5"/>
  <c r="D156" i="5"/>
  <c r="AB156" i="5"/>
  <c r="O156" i="5"/>
  <c r="D157" i="5"/>
  <c r="AB157" i="5"/>
  <c r="O157" i="5"/>
  <c r="D158" i="5"/>
  <c r="AB158" i="5"/>
  <c r="O158" i="5"/>
  <c r="D159" i="5"/>
  <c r="AB159" i="5"/>
  <c r="O159" i="5"/>
  <c r="D160" i="5"/>
  <c r="AB160" i="5"/>
  <c r="O160" i="5"/>
  <c r="D161" i="5"/>
  <c r="AB161" i="5"/>
  <c r="O161" i="5"/>
  <c r="D162" i="5"/>
  <c r="AB162" i="5"/>
  <c r="O162" i="5"/>
  <c r="D163" i="5"/>
  <c r="AB163" i="5"/>
  <c r="O163" i="5"/>
  <c r="D164" i="5"/>
  <c r="AB164" i="5"/>
  <c r="O164" i="5"/>
  <c r="D165" i="5"/>
  <c r="AB165" i="5"/>
  <c r="O165" i="5"/>
  <c r="N11" i="10"/>
  <c r="N3" i="5"/>
  <c r="AA3" i="5"/>
  <c r="AA153" i="5"/>
  <c r="N153" i="5"/>
  <c r="AA154" i="5"/>
  <c r="N154" i="5"/>
  <c r="AA155" i="5"/>
  <c r="N155" i="5"/>
  <c r="AA156" i="5"/>
  <c r="N156" i="5"/>
  <c r="AA157" i="5"/>
  <c r="N157" i="5"/>
  <c r="AA158" i="5"/>
  <c r="N158" i="5"/>
  <c r="AA159" i="5"/>
  <c r="N159" i="5"/>
  <c r="AA160" i="5"/>
  <c r="N160" i="5"/>
  <c r="AA161" i="5"/>
  <c r="N161" i="5"/>
  <c r="AA162" i="5"/>
  <c r="N162" i="5"/>
  <c r="AA163" i="5"/>
  <c r="N163" i="5"/>
  <c r="AA164" i="5"/>
  <c r="N164" i="5"/>
  <c r="AA165" i="5"/>
  <c r="N165" i="5"/>
  <c r="M11" i="10"/>
  <c r="M3" i="5"/>
  <c r="Z3" i="5"/>
  <c r="Z153" i="5"/>
  <c r="M153" i="5"/>
  <c r="Z154" i="5"/>
  <c r="M154" i="5"/>
  <c r="Z155" i="5"/>
  <c r="M155" i="5"/>
  <c r="Z156" i="5"/>
  <c r="M156" i="5"/>
  <c r="Z157" i="5"/>
  <c r="M157" i="5"/>
  <c r="Z158" i="5"/>
  <c r="M158" i="5"/>
  <c r="Z159" i="5"/>
  <c r="M159" i="5"/>
  <c r="Z160" i="5"/>
  <c r="M160" i="5"/>
  <c r="Z161" i="5"/>
  <c r="M161" i="5"/>
  <c r="Z162" i="5"/>
  <c r="M162" i="5"/>
  <c r="Z163" i="5"/>
  <c r="M163" i="5"/>
  <c r="Z164" i="5"/>
  <c r="M164" i="5"/>
  <c r="Z165" i="5"/>
  <c r="M165" i="5"/>
  <c r="L11" i="10"/>
  <c r="L3" i="5"/>
  <c r="Y3" i="5"/>
  <c r="Y153" i="5"/>
  <c r="L153" i="5"/>
  <c r="Y154" i="5"/>
  <c r="L154" i="5"/>
  <c r="Y155" i="5"/>
  <c r="L155" i="5"/>
  <c r="Y156" i="5"/>
  <c r="L156" i="5"/>
  <c r="Y157" i="5"/>
  <c r="L157" i="5"/>
  <c r="Y158" i="5"/>
  <c r="L158" i="5"/>
  <c r="Y159" i="5"/>
  <c r="L159" i="5"/>
  <c r="Y160" i="5"/>
  <c r="L160" i="5"/>
  <c r="Y161" i="5"/>
  <c r="L161" i="5"/>
  <c r="Y162" i="5"/>
  <c r="L162" i="5"/>
  <c r="Y163" i="5"/>
  <c r="L163" i="5"/>
  <c r="Y164" i="5"/>
  <c r="L164" i="5"/>
  <c r="Y165" i="5"/>
  <c r="L165" i="5"/>
  <c r="K11" i="10"/>
  <c r="K3" i="5"/>
  <c r="X3" i="5"/>
  <c r="X153" i="5"/>
  <c r="K153" i="5"/>
  <c r="X154" i="5"/>
  <c r="K154" i="5"/>
  <c r="X155" i="5"/>
  <c r="K155" i="5"/>
  <c r="X156" i="5"/>
  <c r="K156" i="5"/>
  <c r="X157" i="5"/>
  <c r="K157" i="5"/>
  <c r="X158" i="5"/>
  <c r="K158" i="5"/>
  <c r="X159" i="5"/>
  <c r="K159" i="5"/>
  <c r="X160" i="5"/>
  <c r="K160" i="5"/>
  <c r="X161" i="5"/>
  <c r="K161" i="5"/>
  <c r="X162" i="5"/>
  <c r="K162" i="5"/>
  <c r="X163" i="5"/>
  <c r="K163" i="5"/>
  <c r="X164" i="5"/>
  <c r="K164" i="5"/>
  <c r="X165" i="5"/>
  <c r="K165" i="5"/>
  <c r="J11" i="10"/>
  <c r="J3" i="5"/>
  <c r="W3" i="5"/>
  <c r="W153" i="5"/>
  <c r="J153" i="5"/>
  <c r="W154" i="5"/>
  <c r="J154" i="5"/>
  <c r="W155" i="5"/>
  <c r="J155" i="5"/>
  <c r="W156" i="5"/>
  <c r="J156" i="5"/>
  <c r="W157" i="5"/>
  <c r="J157" i="5"/>
  <c r="W158" i="5"/>
  <c r="J158" i="5"/>
  <c r="W159" i="5"/>
  <c r="J159" i="5"/>
  <c r="W160" i="5"/>
  <c r="J160" i="5"/>
  <c r="W161" i="5"/>
  <c r="J161" i="5"/>
  <c r="W162" i="5"/>
  <c r="J162" i="5"/>
  <c r="W163" i="5"/>
  <c r="J163" i="5"/>
  <c r="W164" i="5"/>
  <c r="J164" i="5"/>
  <c r="W165" i="5"/>
  <c r="J165" i="5"/>
  <c r="I11" i="10"/>
  <c r="I3" i="5"/>
  <c r="V3" i="5"/>
  <c r="V153" i="5"/>
  <c r="I153" i="5"/>
  <c r="V154" i="5"/>
  <c r="I154" i="5"/>
  <c r="V155" i="5"/>
  <c r="I155" i="5"/>
  <c r="V156" i="5"/>
  <c r="I156" i="5"/>
  <c r="V157" i="5"/>
  <c r="I157" i="5"/>
  <c r="V158" i="5"/>
  <c r="I158" i="5"/>
  <c r="V159" i="5"/>
  <c r="I159" i="5"/>
  <c r="V160" i="5"/>
  <c r="I160" i="5"/>
  <c r="V161" i="5"/>
  <c r="I161" i="5"/>
  <c r="V162" i="5"/>
  <c r="I162" i="5"/>
  <c r="V163" i="5"/>
  <c r="I163" i="5"/>
  <c r="V164" i="5"/>
  <c r="I164" i="5"/>
  <c r="V165" i="5"/>
  <c r="I165" i="5"/>
  <c r="H11" i="10"/>
  <c r="H3" i="5"/>
  <c r="U3" i="5"/>
  <c r="U153" i="5"/>
  <c r="H153" i="5"/>
  <c r="U154" i="5"/>
  <c r="H154" i="5"/>
  <c r="U155" i="5"/>
  <c r="H155" i="5"/>
  <c r="U156" i="5"/>
  <c r="H156" i="5"/>
  <c r="U157" i="5"/>
  <c r="H157" i="5"/>
  <c r="U158" i="5"/>
  <c r="H158" i="5"/>
  <c r="U159" i="5"/>
  <c r="H159" i="5"/>
  <c r="U160" i="5"/>
  <c r="H160" i="5"/>
  <c r="U161" i="5"/>
  <c r="H161" i="5"/>
  <c r="U162" i="5"/>
  <c r="H162" i="5"/>
  <c r="U163" i="5"/>
  <c r="H163" i="5"/>
  <c r="U164" i="5"/>
  <c r="H164" i="5"/>
  <c r="U165" i="5"/>
  <c r="H165" i="5"/>
  <c r="G11" i="10"/>
  <c r="G3" i="5"/>
  <c r="T3" i="5"/>
  <c r="T153" i="5"/>
  <c r="G153" i="5"/>
  <c r="T154" i="5"/>
  <c r="G154" i="5"/>
  <c r="T155" i="5"/>
  <c r="G155" i="5"/>
  <c r="T156" i="5"/>
  <c r="G156" i="5"/>
  <c r="T157" i="5"/>
  <c r="G157" i="5"/>
  <c r="T158" i="5"/>
  <c r="G158" i="5"/>
  <c r="T159" i="5"/>
  <c r="G159" i="5"/>
  <c r="T160" i="5"/>
  <c r="G160" i="5"/>
  <c r="T161" i="5"/>
  <c r="G161" i="5"/>
  <c r="T162" i="5"/>
  <c r="G162" i="5"/>
  <c r="T163" i="5"/>
  <c r="G163" i="5"/>
  <c r="T164" i="5"/>
  <c r="G164" i="5"/>
  <c r="T165" i="5"/>
  <c r="G165" i="5"/>
  <c r="F11" i="10"/>
  <c r="AB129" i="5"/>
  <c r="O129" i="5"/>
  <c r="D130" i="5"/>
  <c r="AB130" i="5"/>
  <c r="O130" i="5"/>
  <c r="D131" i="5"/>
  <c r="AB131" i="5"/>
  <c r="O131" i="5"/>
  <c r="D132" i="5"/>
  <c r="AB132" i="5"/>
  <c r="O132" i="5"/>
  <c r="D133" i="5"/>
  <c r="AB133" i="5"/>
  <c r="O133" i="5"/>
  <c r="D134" i="5"/>
  <c r="AB134" i="5"/>
  <c r="O134" i="5"/>
  <c r="D135" i="5"/>
  <c r="AB135" i="5"/>
  <c r="O135" i="5"/>
  <c r="D136" i="5"/>
  <c r="AB136" i="5"/>
  <c r="O136" i="5"/>
  <c r="D137" i="5"/>
  <c r="AB137" i="5"/>
  <c r="O137" i="5"/>
  <c r="D138" i="5"/>
  <c r="AB138" i="5"/>
  <c r="O138" i="5"/>
  <c r="D139" i="5"/>
  <c r="AB139" i="5"/>
  <c r="O139" i="5"/>
  <c r="N10" i="10"/>
  <c r="AA129" i="5"/>
  <c r="N129" i="5"/>
  <c r="AA130" i="5"/>
  <c r="N130" i="5"/>
  <c r="AA131" i="5"/>
  <c r="N131" i="5"/>
  <c r="AA132" i="5"/>
  <c r="N132" i="5"/>
  <c r="AA133" i="5"/>
  <c r="N133" i="5"/>
  <c r="AA134" i="5"/>
  <c r="N134" i="5"/>
  <c r="AA135" i="5"/>
  <c r="N135" i="5"/>
  <c r="AA136" i="5"/>
  <c r="N136" i="5"/>
  <c r="AA137" i="5"/>
  <c r="N137" i="5"/>
  <c r="AA138" i="5"/>
  <c r="N138" i="5"/>
  <c r="AA139" i="5"/>
  <c r="N139" i="5"/>
  <c r="M10" i="10"/>
  <c r="Z129" i="5"/>
  <c r="M129" i="5"/>
  <c r="Z130" i="5"/>
  <c r="M130" i="5"/>
  <c r="Z131" i="5"/>
  <c r="M131" i="5"/>
  <c r="Z132" i="5"/>
  <c r="M132" i="5"/>
  <c r="Z133" i="5"/>
  <c r="M133" i="5"/>
  <c r="Z134" i="5"/>
  <c r="M134" i="5"/>
  <c r="Z135" i="5"/>
  <c r="M135" i="5"/>
  <c r="Z136" i="5"/>
  <c r="M136" i="5"/>
  <c r="Z137" i="5"/>
  <c r="M137" i="5"/>
  <c r="Z138" i="5"/>
  <c r="M138" i="5"/>
  <c r="Z139" i="5"/>
  <c r="M139" i="5"/>
  <c r="L10" i="10"/>
  <c r="Y129" i="5"/>
  <c r="L129" i="5"/>
  <c r="Y130" i="5"/>
  <c r="L130" i="5"/>
  <c r="Y131" i="5"/>
  <c r="L131" i="5"/>
  <c r="Y132" i="5"/>
  <c r="L132" i="5"/>
  <c r="Y133" i="5"/>
  <c r="L133" i="5"/>
  <c r="Y134" i="5"/>
  <c r="L134" i="5"/>
  <c r="Y135" i="5"/>
  <c r="L135" i="5"/>
  <c r="Y136" i="5"/>
  <c r="L136" i="5"/>
  <c r="Y137" i="5"/>
  <c r="L137" i="5"/>
  <c r="Y138" i="5"/>
  <c r="L138" i="5"/>
  <c r="Y139" i="5"/>
  <c r="L139" i="5"/>
  <c r="K10" i="10"/>
  <c r="X129" i="5"/>
  <c r="K129" i="5"/>
  <c r="X130" i="5"/>
  <c r="K130" i="5"/>
  <c r="X131" i="5"/>
  <c r="K131" i="5"/>
  <c r="X132" i="5"/>
  <c r="K132" i="5"/>
  <c r="X133" i="5"/>
  <c r="K133" i="5"/>
  <c r="X134" i="5"/>
  <c r="K134" i="5"/>
  <c r="X135" i="5"/>
  <c r="K135" i="5"/>
  <c r="X136" i="5"/>
  <c r="K136" i="5"/>
  <c r="X137" i="5"/>
  <c r="K137" i="5"/>
  <c r="X138" i="5"/>
  <c r="K138" i="5"/>
  <c r="X139" i="5"/>
  <c r="K139" i="5"/>
  <c r="J10" i="10"/>
  <c r="W129" i="5"/>
  <c r="J129" i="5"/>
  <c r="W130" i="5"/>
  <c r="J130" i="5"/>
  <c r="W131" i="5"/>
  <c r="J131" i="5"/>
  <c r="W132" i="5"/>
  <c r="J132" i="5"/>
  <c r="W133" i="5"/>
  <c r="J133" i="5"/>
  <c r="W134" i="5"/>
  <c r="J134" i="5"/>
  <c r="W135" i="5"/>
  <c r="J135" i="5"/>
  <c r="W136" i="5"/>
  <c r="J136" i="5"/>
  <c r="W137" i="5"/>
  <c r="J137" i="5"/>
  <c r="W138" i="5"/>
  <c r="J138" i="5"/>
  <c r="W139" i="5"/>
  <c r="J139" i="5"/>
  <c r="I10" i="10"/>
  <c r="V129" i="5"/>
  <c r="I129" i="5"/>
  <c r="V130" i="5"/>
  <c r="I130" i="5"/>
  <c r="V131" i="5"/>
  <c r="I131" i="5"/>
  <c r="V132" i="5"/>
  <c r="I132" i="5"/>
  <c r="V133" i="5"/>
  <c r="I133" i="5"/>
  <c r="V134" i="5"/>
  <c r="I134" i="5"/>
  <c r="V135" i="5"/>
  <c r="I135" i="5"/>
  <c r="V136" i="5"/>
  <c r="I136" i="5"/>
  <c r="V137" i="5"/>
  <c r="I137" i="5"/>
  <c r="V138" i="5"/>
  <c r="I138" i="5"/>
  <c r="V139" i="5"/>
  <c r="I139" i="5"/>
  <c r="H10" i="10"/>
  <c r="U129" i="5"/>
  <c r="H129" i="5"/>
  <c r="U130" i="5"/>
  <c r="H130" i="5"/>
  <c r="U131" i="5"/>
  <c r="H131" i="5"/>
  <c r="U132" i="5"/>
  <c r="H132" i="5"/>
  <c r="U133" i="5"/>
  <c r="H133" i="5"/>
  <c r="U134" i="5"/>
  <c r="H134" i="5"/>
  <c r="U135" i="5"/>
  <c r="H135" i="5"/>
  <c r="U136" i="5"/>
  <c r="H136" i="5"/>
  <c r="U137" i="5"/>
  <c r="H137" i="5"/>
  <c r="U138" i="5"/>
  <c r="H138" i="5"/>
  <c r="U139" i="5"/>
  <c r="H139" i="5"/>
  <c r="G10" i="10"/>
  <c r="T129" i="5"/>
  <c r="G129" i="5"/>
  <c r="T130" i="5"/>
  <c r="G130" i="5"/>
  <c r="T131" i="5"/>
  <c r="G131" i="5"/>
  <c r="T132" i="5"/>
  <c r="G132" i="5"/>
  <c r="T133" i="5"/>
  <c r="G133" i="5"/>
  <c r="T134" i="5"/>
  <c r="G134" i="5"/>
  <c r="T135" i="5"/>
  <c r="G135" i="5"/>
  <c r="T136" i="5"/>
  <c r="G136" i="5"/>
  <c r="T137" i="5"/>
  <c r="G137" i="5"/>
  <c r="T138" i="5"/>
  <c r="G138" i="5"/>
  <c r="T139" i="5"/>
  <c r="G139" i="5"/>
  <c r="F10" i="10"/>
  <c r="AB117" i="5"/>
  <c r="O117" i="5"/>
  <c r="AB118" i="5"/>
  <c r="O118" i="5"/>
  <c r="D119" i="5"/>
  <c r="AB119" i="5"/>
  <c r="O119" i="5"/>
  <c r="D120" i="5"/>
  <c r="AB120" i="5"/>
  <c r="O120" i="5"/>
  <c r="D121" i="5"/>
  <c r="AB121" i="5"/>
  <c r="O121" i="5"/>
  <c r="D122" i="5"/>
  <c r="AB122" i="5"/>
  <c r="O122" i="5"/>
  <c r="D123" i="5"/>
  <c r="AB123" i="5"/>
  <c r="O123" i="5"/>
  <c r="D124" i="5"/>
  <c r="AB124" i="5"/>
  <c r="O124" i="5"/>
  <c r="D125" i="5"/>
  <c r="AB125" i="5"/>
  <c r="O125" i="5"/>
  <c r="D126" i="5"/>
  <c r="AB126" i="5"/>
  <c r="O126" i="5"/>
  <c r="D127" i="5"/>
  <c r="AB127" i="5"/>
  <c r="O127" i="5"/>
  <c r="D128" i="5"/>
  <c r="AB128" i="5"/>
  <c r="O128" i="5"/>
  <c r="N9" i="10"/>
  <c r="AA117" i="5"/>
  <c r="N117" i="5"/>
  <c r="AA118" i="5"/>
  <c r="N118" i="5"/>
  <c r="AA119" i="5"/>
  <c r="N119" i="5"/>
  <c r="AA120" i="5"/>
  <c r="N120" i="5"/>
  <c r="AA121" i="5"/>
  <c r="N121" i="5"/>
  <c r="AA122" i="5"/>
  <c r="N122" i="5"/>
  <c r="AA123" i="5"/>
  <c r="N123" i="5"/>
  <c r="AA124" i="5"/>
  <c r="N124" i="5"/>
  <c r="AA125" i="5"/>
  <c r="N125" i="5"/>
  <c r="AA126" i="5"/>
  <c r="N126" i="5"/>
  <c r="AA127" i="5"/>
  <c r="N127" i="5"/>
  <c r="AA128" i="5"/>
  <c r="N128" i="5"/>
  <c r="M9" i="10"/>
  <c r="Z117" i="5"/>
  <c r="M117" i="5"/>
  <c r="Z118" i="5"/>
  <c r="M118" i="5"/>
  <c r="Z119" i="5"/>
  <c r="M119" i="5"/>
  <c r="Z120" i="5"/>
  <c r="M120" i="5"/>
  <c r="Z121" i="5"/>
  <c r="M121" i="5"/>
  <c r="Z122" i="5"/>
  <c r="M122" i="5"/>
  <c r="Z123" i="5"/>
  <c r="M123" i="5"/>
  <c r="Z124" i="5"/>
  <c r="M124" i="5"/>
  <c r="Z125" i="5"/>
  <c r="M125" i="5"/>
  <c r="Z126" i="5"/>
  <c r="M126" i="5"/>
  <c r="Z127" i="5"/>
  <c r="M127" i="5"/>
  <c r="Z128" i="5"/>
  <c r="M128" i="5"/>
  <c r="L9" i="10"/>
  <c r="Y117" i="5"/>
  <c r="L117" i="5"/>
  <c r="Y118" i="5"/>
  <c r="L118" i="5"/>
  <c r="Y119" i="5"/>
  <c r="L119" i="5"/>
  <c r="Y120" i="5"/>
  <c r="L120" i="5"/>
  <c r="Y121" i="5"/>
  <c r="L121" i="5"/>
  <c r="Y122" i="5"/>
  <c r="L122" i="5"/>
  <c r="Y123" i="5"/>
  <c r="L123" i="5"/>
  <c r="Y124" i="5"/>
  <c r="L124" i="5"/>
  <c r="Y125" i="5"/>
  <c r="L125" i="5"/>
  <c r="Y126" i="5"/>
  <c r="L126" i="5"/>
  <c r="Y127" i="5"/>
  <c r="L127" i="5"/>
  <c r="Y128" i="5"/>
  <c r="L128" i="5"/>
  <c r="K9" i="10"/>
  <c r="X117" i="5"/>
  <c r="K117" i="5"/>
  <c r="X118" i="5"/>
  <c r="K118" i="5"/>
  <c r="X119" i="5"/>
  <c r="K119" i="5"/>
  <c r="X120" i="5"/>
  <c r="K120" i="5"/>
  <c r="X121" i="5"/>
  <c r="K121" i="5"/>
  <c r="X122" i="5"/>
  <c r="K122" i="5"/>
  <c r="X123" i="5"/>
  <c r="K123" i="5"/>
  <c r="X124" i="5"/>
  <c r="K124" i="5"/>
  <c r="X125" i="5"/>
  <c r="K125" i="5"/>
  <c r="X126" i="5"/>
  <c r="K126" i="5"/>
  <c r="X127" i="5"/>
  <c r="K127" i="5"/>
  <c r="X128" i="5"/>
  <c r="K128" i="5"/>
  <c r="J9" i="10"/>
  <c r="W117" i="5"/>
  <c r="J117" i="5"/>
  <c r="W118" i="5"/>
  <c r="J118" i="5"/>
  <c r="W119" i="5"/>
  <c r="J119" i="5"/>
  <c r="W120" i="5"/>
  <c r="J120" i="5"/>
  <c r="W121" i="5"/>
  <c r="J121" i="5"/>
  <c r="W122" i="5"/>
  <c r="J122" i="5"/>
  <c r="W123" i="5"/>
  <c r="J123" i="5"/>
  <c r="W124" i="5"/>
  <c r="J124" i="5"/>
  <c r="W125" i="5"/>
  <c r="J125" i="5"/>
  <c r="W126" i="5"/>
  <c r="J126" i="5"/>
  <c r="W127" i="5"/>
  <c r="J127" i="5"/>
  <c r="W128" i="5"/>
  <c r="J128" i="5"/>
  <c r="I9" i="10"/>
  <c r="V117" i="5"/>
  <c r="I117" i="5"/>
  <c r="V118" i="5"/>
  <c r="I118" i="5"/>
  <c r="V119" i="5"/>
  <c r="I119" i="5"/>
  <c r="V120" i="5"/>
  <c r="I120" i="5"/>
  <c r="V121" i="5"/>
  <c r="I121" i="5"/>
  <c r="V122" i="5"/>
  <c r="I122" i="5"/>
  <c r="V123" i="5"/>
  <c r="I123" i="5"/>
  <c r="V124" i="5"/>
  <c r="I124" i="5"/>
  <c r="V125" i="5"/>
  <c r="I125" i="5"/>
  <c r="V126" i="5"/>
  <c r="I126" i="5"/>
  <c r="V127" i="5"/>
  <c r="I127" i="5"/>
  <c r="V128" i="5"/>
  <c r="I128" i="5"/>
  <c r="H9" i="10"/>
  <c r="U117" i="5"/>
  <c r="H117" i="5"/>
  <c r="U118" i="5"/>
  <c r="H118" i="5"/>
  <c r="U119" i="5"/>
  <c r="H119" i="5"/>
  <c r="U120" i="5"/>
  <c r="H120" i="5"/>
  <c r="U121" i="5"/>
  <c r="H121" i="5"/>
  <c r="U122" i="5"/>
  <c r="H122" i="5"/>
  <c r="U123" i="5"/>
  <c r="H123" i="5"/>
  <c r="U124" i="5"/>
  <c r="H124" i="5"/>
  <c r="U125" i="5"/>
  <c r="H125" i="5"/>
  <c r="U126" i="5"/>
  <c r="H126" i="5"/>
  <c r="U127" i="5"/>
  <c r="H127" i="5"/>
  <c r="U128" i="5"/>
  <c r="H128" i="5"/>
  <c r="G9" i="10"/>
  <c r="T117" i="5"/>
  <c r="G117" i="5"/>
  <c r="T118" i="5"/>
  <c r="G118" i="5"/>
  <c r="T119" i="5"/>
  <c r="G119" i="5"/>
  <c r="T120" i="5"/>
  <c r="G120" i="5"/>
  <c r="T121" i="5"/>
  <c r="G121" i="5"/>
  <c r="T122" i="5"/>
  <c r="G122" i="5"/>
  <c r="T123" i="5"/>
  <c r="G123" i="5"/>
  <c r="T124" i="5"/>
  <c r="G124" i="5"/>
  <c r="T125" i="5"/>
  <c r="G125" i="5"/>
  <c r="T126" i="5"/>
  <c r="G126" i="5"/>
  <c r="T127" i="5"/>
  <c r="G127" i="5"/>
  <c r="T128" i="5"/>
  <c r="G128" i="5"/>
  <c r="F9" i="10"/>
  <c r="AB91" i="5"/>
  <c r="O91" i="5"/>
  <c r="AB92" i="5"/>
  <c r="O92" i="5"/>
  <c r="AB93" i="5"/>
  <c r="O93" i="5"/>
  <c r="AB94" i="5"/>
  <c r="O94" i="5"/>
  <c r="D95" i="5"/>
  <c r="AB95" i="5"/>
  <c r="O95" i="5"/>
  <c r="D96" i="5"/>
  <c r="AB96" i="5"/>
  <c r="O96" i="5"/>
  <c r="D97" i="5"/>
  <c r="AB97" i="5"/>
  <c r="O97" i="5"/>
  <c r="D98" i="5"/>
  <c r="AB98" i="5"/>
  <c r="O98" i="5"/>
  <c r="D99" i="5"/>
  <c r="AB99" i="5"/>
  <c r="O99" i="5"/>
  <c r="D100" i="5"/>
  <c r="AB100" i="5"/>
  <c r="O100" i="5"/>
  <c r="D101" i="5"/>
  <c r="AB101" i="5"/>
  <c r="O101" i="5"/>
  <c r="D102" i="5"/>
  <c r="AB102" i="5"/>
  <c r="O102" i="5"/>
  <c r="D103" i="5"/>
  <c r="AB103" i="5"/>
  <c r="O103" i="5"/>
  <c r="D104" i="5"/>
  <c r="AB104" i="5"/>
  <c r="O104" i="5"/>
  <c r="N8" i="10"/>
  <c r="AA91" i="5"/>
  <c r="N91" i="5"/>
  <c r="AA92" i="5"/>
  <c r="N92" i="5"/>
  <c r="AA93" i="5"/>
  <c r="N93" i="5"/>
  <c r="AA94" i="5"/>
  <c r="N94" i="5"/>
  <c r="AA95" i="5"/>
  <c r="N95" i="5"/>
  <c r="AA96" i="5"/>
  <c r="N96" i="5"/>
  <c r="AA97" i="5"/>
  <c r="N97" i="5"/>
  <c r="AA98" i="5"/>
  <c r="N98" i="5"/>
  <c r="AA99" i="5"/>
  <c r="N99" i="5"/>
  <c r="AA100" i="5"/>
  <c r="N100" i="5"/>
  <c r="AA101" i="5"/>
  <c r="N101" i="5"/>
  <c r="AA102" i="5"/>
  <c r="N102" i="5"/>
  <c r="AA103" i="5"/>
  <c r="N103" i="5"/>
  <c r="AA104" i="5"/>
  <c r="N104" i="5"/>
  <c r="M8" i="10"/>
  <c r="Z91" i="5"/>
  <c r="M91" i="5"/>
  <c r="Z92" i="5"/>
  <c r="M92" i="5"/>
  <c r="Z93" i="5"/>
  <c r="M93" i="5"/>
  <c r="Z94" i="5"/>
  <c r="M94" i="5"/>
  <c r="Z95" i="5"/>
  <c r="M95" i="5"/>
  <c r="Z96" i="5"/>
  <c r="M96" i="5"/>
  <c r="Z97" i="5"/>
  <c r="M97" i="5"/>
  <c r="Z98" i="5"/>
  <c r="M98" i="5"/>
  <c r="Z99" i="5"/>
  <c r="M99" i="5"/>
  <c r="Z100" i="5"/>
  <c r="M100" i="5"/>
  <c r="Z101" i="5"/>
  <c r="M101" i="5"/>
  <c r="Z102" i="5"/>
  <c r="M102" i="5"/>
  <c r="Z103" i="5"/>
  <c r="M103" i="5"/>
  <c r="Z104" i="5"/>
  <c r="M104" i="5"/>
  <c r="L8" i="10"/>
  <c r="Y91" i="5"/>
  <c r="L91" i="5"/>
  <c r="Y92" i="5"/>
  <c r="L92" i="5"/>
  <c r="Y93" i="5"/>
  <c r="L93" i="5"/>
  <c r="Y94" i="5"/>
  <c r="L94" i="5"/>
  <c r="Y95" i="5"/>
  <c r="L95" i="5"/>
  <c r="Y96" i="5"/>
  <c r="L96" i="5"/>
  <c r="Y97" i="5"/>
  <c r="L97" i="5"/>
  <c r="Y98" i="5"/>
  <c r="L98" i="5"/>
  <c r="Y99" i="5"/>
  <c r="L99" i="5"/>
  <c r="Y100" i="5"/>
  <c r="L100" i="5"/>
  <c r="Y101" i="5"/>
  <c r="L101" i="5"/>
  <c r="Y102" i="5"/>
  <c r="L102" i="5"/>
  <c r="Y103" i="5"/>
  <c r="L103" i="5"/>
  <c r="Y104" i="5"/>
  <c r="L104" i="5"/>
  <c r="K8" i="10"/>
  <c r="X91" i="5"/>
  <c r="K91" i="5"/>
  <c r="X92" i="5"/>
  <c r="K92" i="5"/>
  <c r="X93" i="5"/>
  <c r="K93" i="5"/>
  <c r="X94" i="5"/>
  <c r="K94" i="5"/>
  <c r="X95" i="5"/>
  <c r="K95" i="5"/>
  <c r="X96" i="5"/>
  <c r="K96" i="5"/>
  <c r="X97" i="5"/>
  <c r="K97" i="5"/>
  <c r="X98" i="5"/>
  <c r="K98" i="5"/>
  <c r="X99" i="5"/>
  <c r="K99" i="5"/>
  <c r="X100" i="5"/>
  <c r="K100" i="5"/>
  <c r="X101" i="5"/>
  <c r="K101" i="5"/>
  <c r="X102" i="5"/>
  <c r="K102" i="5"/>
  <c r="X103" i="5"/>
  <c r="K103" i="5"/>
  <c r="X104" i="5"/>
  <c r="K104" i="5"/>
  <c r="J8" i="10"/>
  <c r="W91" i="5"/>
  <c r="J91" i="5"/>
  <c r="W92" i="5"/>
  <c r="J92" i="5"/>
  <c r="W93" i="5"/>
  <c r="J93" i="5"/>
  <c r="W94" i="5"/>
  <c r="J94" i="5"/>
  <c r="W95" i="5"/>
  <c r="J95" i="5"/>
  <c r="W96" i="5"/>
  <c r="J96" i="5"/>
  <c r="W97" i="5"/>
  <c r="J97" i="5"/>
  <c r="W98" i="5"/>
  <c r="J98" i="5"/>
  <c r="W99" i="5"/>
  <c r="J99" i="5"/>
  <c r="W100" i="5"/>
  <c r="J100" i="5"/>
  <c r="W101" i="5"/>
  <c r="J101" i="5"/>
  <c r="W102" i="5"/>
  <c r="J102" i="5"/>
  <c r="W103" i="5"/>
  <c r="J103" i="5"/>
  <c r="W104" i="5"/>
  <c r="J104" i="5"/>
  <c r="I8" i="10"/>
  <c r="V91" i="5"/>
  <c r="I91" i="5"/>
  <c r="V92" i="5"/>
  <c r="I92" i="5"/>
  <c r="V93" i="5"/>
  <c r="I93" i="5"/>
  <c r="V94" i="5"/>
  <c r="I94" i="5"/>
  <c r="V95" i="5"/>
  <c r="I95" i="5"/>
  <c r="V96" i="5"/>
  <c r="I96" i="5"/>
  <c r="V97" i="5"/>
  <c r="I97" i="5"/>
  <c r="V98" i="5"/>
  <c r="I98" i="5"/>
  <c r="V99" i="5"/>
  <c r="I99" i="5"/>
  <c r="V100" i="5"/>
  <c r="I100" i="5"/>
  <c r="V101" i="5"/>
  <c r="I101" i="5"/>
  <c r="V102" i="5"/>
  <c r="I102" i="5"/>
  <c r="V103" i="5"/>
  <c r="I103" i="5"/>
  <c r="V104" i="5"/>
  <c r="I104" i="5"/>
  <c r="H8" i="10"/>
  <c r="U91" i="5"/>
  <c r="H91" i="5"/>
  <c r="U92" i="5"/>
  <c r="H92" i="5"/>
  <c r="U93" i="5"/>
  <c r="H93" i="5"/>
  <c r="U94" i="5"/>
  <c r="H94" i="5"/>
  <c r="U95" i="5"/>
  <c r="H95" i="5"/>
  <c r="U96" i="5"/>
  <c r="H96" i="5"/>
  <c r="U97" i="5"/>
  <c r="H97" i="5"/>
  <c r="U98" i="5"/>
  <c r="H98" i="5"/>
  <c r="U99" i="5"/>
  <c r="H99" i="5"/>
  <c r="U100" i="5"/>
  <c r="H100" i="5"/>
  <c r="U101" i="5"/>
  <c r="H101" i="5"/>
  <c r="U102" i="5"/>
  <c r="H102" i="5"/>
  <c r="U103" i="5"/>
  <c r="H103" i="5"/>
  <c r="U104" i="5"/>
  <c r="H104" i="5"/>
  <c r="G8" i="10"/>
  <c r="T91" i="5"/>
  <c r="G91" i="5"/>
  <c r="T92" i="5"/>
  <c r="G92" i="5"/>
  <c r="T93" i="5"/>
  <c r="G93" i="5"/>
  <c r="T94" i="5"/>
  <c r="G94" i="5"/>
  <c r="T95" i="5"/>
  <c r="G95" i="5"/>
  <c r="T96" i="5"/>
  <c r="G96" i="5"/>
  <c r="T97" i="5"/>
  <c r="G97" i="5"/>
  <c r="T98" i="5"/>
  <c r="G98" i="5"/>
  <c r="T99" i="5"/>
  <c r="G99" i="5"/>
  <c r="T100" i="5"/>
  <c r="G100" i="5"/>
  <c r="T101" i="5"/>
  <c r="G101" i="5"/>
  <c r="T102" i="5"/>
  <c r="G102" i="5"/>
  <c r="T103" i="5"/>
  <c r="G103" i="5"/>
  <c r="T104" i="5"/>
  <c r="G104" i="5"/>
  <c r="F8" i="10"/>
  <c r="N7" i="10"/>
  <c r="M7" i="10"/>
  <c r="L7" i="10"/>
  <c r="K7" i="10"/>
  <c r="J7" i="10"/>
  <c r="I7" i="10"/>
  <c r="H7" i="10"/>
  <c r="G7" i="10"/>
  <c r="F7" i="10"/>
  <c r="F3" i="5"/>
  <c r="S3" i="5"/>
  <c r="S153" i="5"/>
  <c r="F153" i="5"/>
  <c r="S154" i="5"/>
  <c r="F154" i="5"/>
  <c r="S155" i="5"/>
  <c r="F155" i="5"/>
  <c r="S156" i="5"/>
  <c r="F156" i="5"/>
  <c r="S157" i="5"/>
  <c r="F157" i="5"/>
  <c r="S158" i="5"/>
  <c r="F158" i="5"/>
  <c r="S159" i="5"/>
  <c r="F159" i="5"/>
  <c r="S160" i="5"/>
  <c r="F160" i="5"/>
  <c r="S161" i="5"/>
  <c r="F161" i="5"/>
  <c r="S162" i="5"/>
  <c r="F162" i="5"/>
  <c r="S163" i="5"/>
  <c r="F163" i="5"/>
  <c r="S164" i="5"/>
  <c r="F164" i="5"/>
  <c r="S165" i="5"/>
  <c r="F165" i="5"/>
  <c r="E11" i="10"/>
  <c r="S129" i="5"/>
  <c r="F129" i="5"/>
  <c r="S130" i="5"/>
  <c r="F130" i="5"/>
  <c r="S131" i="5"/>
  <c r="F131" i="5"/>
  <c r="S132" i="5"/>
  <c r="F132" i="5"/>
  <c r="S133" i="5"/>
  <c r="F133" i="5"/>
  <c r="S134" i="5"/>
  <c r="F134" i="5"/>
  <c r="S135" i="5"/>
  <c r="F135" i="5"/>
  <c r="S136" i="5"/>
  <c r="F136" i="5"/>
  <c r="S137" i="5"/>
  <c r="F137" i="5"/>
  <c r="S138" i="5"/>
  <c r="F138" i="5"/>
  <c r="S139" i="5"/>
  <c r="F139" i="5"/>
  <c r="E10" i="10"/>
  <c r="S117" i="5"/>
  <c r="F117" i="5"/>
  <c r="S118" i="5"/>
  <c r="F118" i="5"/>
  <c r="S119" i="5"/>
  <c r="F119" i="5"/>
  <c r="S120" i="5"/>
  <c r="F120" i="5"/>
  <c r="S121" i="5"/>
  <c r="F121" i="5"/>
  <c r="S122" i="5"/>
  <c r="F122" i="5"/>
  <c r="S123" i="5"/>
  <c r="F123" i="5"/>
  <c r="S124" i="5"/>
  <c r="F124" i="5"/>
  <c r="S125" i="5"/>
  <c r="F125" i="5"/>
  <c r="S126" i="5"/>
  <c r="F126" i="5"/>
  <c r="S127" i="5"/>
  <c r="F127" i="5"/>
  <c r="S128" i="5"/>
  <c r="F128" i="5"/>
  <c r="E9" i="10"/>
  <c r="S91" i="5"/>
  <c r="F91" i="5"/>
  <c r="S92" i="5"/>
  <c r="F92" i="5"/>
  <c r="S93" i="5"/>
  <c r="F93" i="5"/>
  <c r="S94" i="5"/>
  <c r="F94" i="5"/>
  <c r="S95" i="5"/>
  <c r="F95" i="5"/>
  <c r="S96" i="5"/>
  <c r="F96" i="5"/>
  <c r="S97" i="5"/>
  <c r="F97" i="5"/>
  <c r="S98" i="5"/>
  <c r="F98" i="5"/>
  <c r="S99" i="5"/>
  <c r="F99" i="5"/>
  <c r="S100" i="5"/>
  <c r="F100" i="5"/>
  <c r="S101" i="5"/>
  <c r="F101" i="5"/>
  <c r="S102" i="5"/>
  <c r="F102" i="5"/>
  <c r="S103" i="5"/>
  <c r="F103" i="5"/>
  <c r="S104" i="5"/>
  <c r="F104" i="5"/>
  <c r="E8" i="10"/>
  <c r="E7" i="10"/>
  <c r="F1" i="5"/>
  <c r="F285" i="5"/>
  <c r="G1" i="5"/>
  <c r="G285" i="5"/>
  <c r="H1" i="5"/>
  <c r="I1" i="5"/>
  <c r="J1" i="5"/>
  <c r="K1" i="5"/>
  <c r="L1" i="5"/>
  <c r="M1" i="5"/>
  <c r="N1" i="5"/>
  <c r="O1" i="5"/>
  <c r="H285" i="5"/>
  <c r="I285" i="5"/>
  <c r="J285" i="5"/>
  <c r="K285" i="5"/>
  <c r="L285" i="5"/>
  <c r="M285" i="5"/>
  <c r="N285" i="5"/>
  <c r="O285" i="5"/>
  <c r="AC285" i="5"/>
  <c r="P285" i="5"/>
  <c r="F214" i="9"/>
  <c r="G214" i="9"/>
  <c r="H214" i="9"/>
  <c r="J214" i="9"/>
  <c r="F284" i="5"/>
  <c r="G284" i="5"/>
  <c r="H284" i="5"/>
  <c r="I284" i="5"/>
  <c r="J284" i="5"/>
  <c r="K284" i="5"/>
  <c r="L284" i="5"/>
  <c r="M284" i="5"/>
  <c r="N284" i="5"/>
  <c r="O284" i="5"/>
  <c r="AC284" i="5"/>
  <c r="P284" i="5"/>
  <c r="F211" i="9"/>
  <c r="G211" i="9"/>
  <c r="H211" i="9"/>
  <c r="J211" i="9"/>
  <c r="F283" i="5"/>
  <c r="G283" i="5"/>
  <c r="H283" i="5"/>
  <c r="I283" i="5"/>
  <c r="J283" i="5"/>
  <c r="K283" i="5"/>
  <c r="L283" i="5"/>
  <c r="M283" i="5"/>
  <c r="N283" i="5"/>
  <c r="O283" i="5"/>
  <c r="AC283" i="5"/>
  <c r="P283" i="5"/>
  <c r="F210" i="9"/>
  <c r="G210" i="9"/>
  <c r="H210" i="9"/>
  <c r="J210" i="9"/>
  <c r="F282" i="5"/>
  <c r="G282" i="5"/>
  <c r="H282" i="5"/>
  <c r="I282" i="5"/>
  <c r="J282" i="5"/>
  <c r="K282" i="5"/>
  <c r="L282" i="5"/>
  <c r="M282" i="5"/>
  <c r="N282" i="5"/>
  <c r="O282" i="5"/>
  <c r="AC282" i="5"/>
  <c r="P282" i="5"/>
  <c r="F209" i="9"/>
  <c r="G209" i="9"/>
  <c r="H209" i="9"/>
  <c r="J209" i="9"/>
  <c r="F281" i="5"/>
  <c r="G281" i="5"/>
  <c r="H281" i="5"/>
  <c r="I281" i="5"/>
  <c r="J281" i="5"/>
  <c r="K281" i="5"/>
  <c r="L281" i="5"/>
  <c r="M281" i="5"/>
  <c r="N281" i="5"/>
  <c r="O281" i="5"/>
  <c r="AC281" i="5"/>
  <c r="P281" i="5"/>
  <c r="F206" i="9"/>
  <c r="G206" i="9"/>
  <c r="H206" i="9"/>
  <c r="J206" i="9"/>
  <c r="F280" i="5"/>
  <c r="G280" i="5"/>
  <c r="H280" i="5"/>
  <c r="I280" i="5"/>
  <c r="J280" i="5"/>
  <c r="K280" i="5"/>
  <c r="L280" i="5"/>
  <c r="M280" i="5"/>
  <c r="N280" i="5"/>
  <c r="O280" i="5"/>
  <c r="AC280" i="5"/>
  <c r="P280" i="5"/>
  <c r="F205" i="9"/>
  <c r="G205" i="9"/>
  <c r="H205" i="9"/>
  <c r="J205" i="9"/>
  <c r="D279" i="5"/>
  <c r="F279" i="5"/>
  <c r="G279" i="5"/>
  <c r="H279" i="5"/>
  <c r="I279" i="5"/>
  <c r="J279" i="5"/>
  <c r="K279" i="5"/>
  <c r="L279" i="5"/>
  <c r="M279" i="5"/>
  <c r="N279" i="5"/>
  <c r="O279" i="5"/>
  <c r="AC279" i="5"/>
  <c r="P279" i="5"/>
  <c r="F199" i="9"/>
  <c r="G199" i="9"/>
  <c r="H199" i="9"/>
  <c r="J199" i="9"/>
  <c r="D278" i="5"/>
  <c r="F278" i="5"/>
  <c r="G278" i="5"/>
  <c r="H278" i="5"/>
  <c r="I278" i="5"/>
  <c r="J278" i="5"/>
  <c r="K278" i="5"/>
  <c r="L278" i="5"/>
  <c r="M278" i="5"/>
  <c r="N278" i="5"/>
  <c r="O278" i="5"/>
  <c r="AC278" i="5"/>
  <c r="P278" i="5"/>
  <c r="F198" i="9"/>
  <c r="G198" i="9"/>
  <c r="H198" i="9"/>
  <c r="J198" i="9"/>
  <c r="D277" i="5"/>
  <c r="F277" i="5"/>
  <c r="G277" i="5"/>
  <c r="H277" i="5"/>
  <c r="I277" i="5"/>
  <c r="J277" i="5"/>
  <c r="K277" i="5"/>
  <c r="L277" i="5"/>
  <c r="M277" i="5"/>
  <c r="N277" i="5"/>
  <c r="O277" i="5"/>
  <c r="AC277" i="5"/>
  <c r="P277" i="5"/>
  <c r="F197" i="9"/>
  <c r="G197" i="9"/>
  <c r="H197" i="9"/>
  <c r="J197" i="9"/>
  <c r="D276" i="5"/>
  <c r="F276" i="5"/>
  <c r="G276" i="5"/>
  <c r="H276" i="5"/>
  <c r="I276" i="5"/>
  <c r="J276" i="5"/>
  <c r="K276" i="5"/>
  <c r="L276" i="5"/>
  <c r="M276" i="5"/>
  <c r="N276" i="5"/>
  <c r="O276" i="5"/>
  <c r="AC276" i="5"/>
  <c r="P276" i="5"/>
  <c r="F196" i="9"/>
  <c r="G196" i="9"/>
  <c r="H196" i="9"/>
  <c r="J196" i="9"/>
  <c r="D275" i="5"/>
  <c r="F275" i="5"/>
  <c r="G275" i="5"/>
  <c r="H275" i="5"/>
  <c r="I275" i="5"/>
  <c r="J275" i="5"/>
  <c r="K275" i="5"/>
  <c r="L275" i="5"/>
  <c r="M275" i="5"/>
  <c r="N275" i="5"/>
  <c r="O275" i="5"/>
  <c r="AC275" i="5"/>
  <c r="P275" i="5"/>
  <c r="F195" i="9"/>
  <c r="G195" i="9"/>
  <c r="H195" i="9"/>
  <c r="J195" i="9"/>
  <c r="D274" i="5"/>
  <c r="F274" i="5"/>
  <c r="G274" i="5"/>
  <c r="H274" i="5"/>
  <c r="I274" i="5"/>
  <c r="J274" i="5"/>
  <c r="K274" i="5"/>
  <c r="L274" i="5"/>
  <c r="M274" i="5"/>
  <c r="N274" i="5"/>
  <c r="O274" i="5"/>
  <c r="AC274" i="5"/>
  <c r="P274" i="5"/>
  <c r="F194" i="9"/>
  <c r="G194" i="9"/>
  <c r="H194" i="9"/>
  <c r="J194" i="9"/>
  <c r="D273" i="5"/>
  <c r="F273" i="5"/>
  <c r="G273" i="5"/>
  <c r="H273" i="5"/>
  <c r="I273" i="5"/>
  <c r="J273" i="5"/>
  <c r="K273" i="5"/>
  <c r="L273" i="5"/>
  <c r="M273" i="5"/>
  <c r="N273" i="5"/>
  <c r="O273" i="5"/>
  <c r="AC273" i="5"/>
  <c r="P273" i="5"/>
  <c r="F193" i="9"/>
  <c r="G193" i="9"/>
  <c r="H193" i="9"/>
  <c r="J193" i="9"/>
  <c r="D272" i="5"/>
  <c r="F272" i="5"/>
  <c r="G272" i="5"/>
  <c r="H272" i="5"/>
  <c r="I272" i="5"/>
  <c r="J272" i="5"/>
  <c r="K272" i="5"/>
  <c r="L272" i="5"/>
  <c r="M272" i="5"/>
  <c r="N272" i="5"/>
  <c r="O272" i="5"/>
  <c r="AC272" i="5"/>
  <c r="P272" i="5"/>
  <c r="F192" i="9"/>
  <c r="G192" i="9"/>
  <c r="H192" i="9"/>
  <c r="J192" i="9"/>
  <c r="D271" i="5"/>
  <c r="F271" i="5"/>
  <c r="G271" i="5"/>
  <c r="H271" i="5"/>
  <c r="I271" i="5"/>
  <c r="J271" i="5"/>
  <c r="K271" i="5"/>
  <c r="L271" i="5"/>
  <c r="M271" i="5"/>
  <c r="N271" i="5"/>
  <c r="O271" i="5"/>
  <c r="AC271" i="5"/>
  <c r="P271" i="5"/>
  <c r="F191" i="9"/>
  <c r="G191" i="9"/>
  <c r="H191" i="9"/>
  <c r="J191" i="9"/>
  <c r="D270" i="5"/>
  <c r="F270" i="5"/>
  <c r="G270" i="5"/>
  <c r="H270" i="5"/>
  <c r="I270" i="5"/>
  <c r="J270" i="5"/>
  <c r="K270" i="5"/>
  <c r="L270" i="5"/>
  <c r="M270" i="5"/>
  <c r="N270" i="5"/>
  <c r="O270" i="5"/>
  <c r="AC270" i="5"/>
  <c r="P270" i="5"/>
  <c r="F190" i="9"/>
  <c r="G190" i="9"/>
  <c r="H190" i="9"/>
  <c r="J190" i="9"/>
  <c r="F269" i="5"/>
  <c r="G269" i="5"/>
  <c r="H269" i="5"/>
  <c r="I269" i="5"/>
  <c r="J269" i="5"/>
  <c r="K269" i="5"/>
  <c r="L269" i="5"/>
  <c r="M269" i="5"/>
  <c r="N269" i="5"/>
  <c r="O269" i="5"/>
  <c r="AC269" i="5"/>
  <c r="P269" i="5"/>
  <c r="F189" i="9"/>
  <c r="G189" i="9"/>
  <c r="H189" i="9"/>
  <c r="J189" i="9"/>
  <c r="F268" i="5"/>
  <c r="G268" i="5"/>
  <c r="H268" i="5"/>
  <c r="I268" i="5"/>
  <c r="J268" i="5"/>
  <c r="K268" i="5"/>
  <c r="L268" i="5"/>
  <c r="M268" i="5"/>
  <c r="N268" i="5"/>
  <c r="O268" i="5"/>
  <c r="AC268" i="5"/>
  <c r="P268" i="5"/>
  <c r="F188" i="9"/>
  <c r="G188" i="9"/>
  <c r="H188" i="9"/>
  <c r="J188" i="9"/>
  <c r="F267" i="5"/>
  <c r="G267" i="5"/>
  <c r="H267" i="5"/>
  <c r="I267" i="5"/>
  <c r="J267" i="5"/>
  <c r="K267" i="5"/>
  <c r="L267" i="5"/>
  <c r="M267" i="5"/>
  <c r="N267" i="5"/>
  <c r="O267" i="5"/>
  <c r="AC267" i="5"/>
  <c r="P267" i="5"/>
  <c r="F187" i="9"/>
  <c r="G187" i="9"/>
  <c r="H187" i="9"/>
  <c r="J187" i="9"/>
  <c r="F266" i="5"/>
  <c r="G266" i="5"/>
  <c r="H266" i="5"/>
  <c r="I266" i="5"/>
  <c r="J266" i="5"/>
  <c r="K266" i="5"/>
  <c r="L266" i="5"/>
  <c r="M266" i="5"/>
  <c r="N266" i="5"/>
  <c r="O266" i="5"/>
  <c r="AC266" i="5"/>
  <c r="P266" i="5"/>
  <c r="F186" i="9"/>
  <c r="G186" i="9"/>
  <c r="H186" i="9"/>
  <c r="J186" i="9"/>
  <c r="F265" i="5"/>
  <c r="G265" i="5"/>
  <c r="H265" i="5"/>
  <c r="I265" i="5"/>
  <c r="J265" i="5"/>
  <c r="K265" i="5"/>
  <c r="L265" i="5"/>
  <c r="M265" i="5"/>
  <c r="N265" i="5"/>
  <c r="O265" i="5"/>
  <c r="AC265" i="5"/>
  <c r="P265" i="5"/>
  <c r="F185" i="9"/>
  <c r="G185" i="9"/>
  <c r="H185" i="9"/>
  <c r="J185" i="9"/>
  <c r="F264" i="5"/>
  <c r="G264" i="5"/>
  <c r="H264" i="5"/>
  <c r="I264" i="5"/>
  <c r="J264" i="5"/>
  <c r="K264" i="5"/>
  <c r="L264" i="5"/>
  <c r="M264" i="5"/>
  <c r="N264" i="5"/>
  <c r="O264" i="5"/>
  <c r="AC264" i="5"/>
  <c r="P264" i="5"/>
  <c r="F184" i="9"/>
  <c r="G184" i="9"/>
  <c r="H184" i="9"/>
  <c r="J184" i="9"/>
  <c r="F263" i="5"/>
  <c r="G263" i="5"/>
  <c r="H263" i="5"/>
  <c r="I263" i="5"/>
  <c r="J263" i="5"/>
  <c r="K263" i="5"/>
  <c r="L263" i="5"/>
  <c r="M263" i="5"/>
  <c r="N263" i="5"/>
  <c r="O263" i="5"/>
  <c r="AC263" i="5"/>
  <c r="P263" i="5"/>
  <c r="F183" i="9"/>
  <c r="G183" i="9"/>
  <c r="H183" i="9"/>
  <c r="J183" i="9"/>
  <c r="F262" i="5"/>
  <c r="G262" i="5"/>
  <c r="H262" i="5"/>
  <c r="I262" i="5"/>
  <c r="J262" i="5"/>
  <c r="K262" i="5"/>
  <c r="L262" i="5"/>
  <c r="M262" i="5"/>
  <c r="N262" i="5"/>
  <c r="O262" i="5"/>
  <c r="AC262" i="5"/>
  <c r="P262" i="5"/>
  <c r="F182" i="9"/>
  <c r="G182" i="9"/>
  <c r="H182" i="9"/>
  <c r="J182" i="9"/>
  <c r="F261" i="5"/>
  <c r="G261" i="5"/>
  <c r="H261" i="5"/>
  <c r="I261" i="5"/>
  <c r="J261" i="5"/>
  <c r="K261" i="5"/>
  <c r="L261" i="5"/>
  <c r="M261" i="5"/>
  <c r="N261" i="5"/>
  <c r="O261" i="5"/>
  <c r="AC261" i="5"/>
  <c r="P261" i="5"/>
  <c r="F181" i="9"/>
  <c r="G181" i="9"/>
  <c r="H181" i="9"/>
  <c r="J181" i="9"/>
  <c r="F260" i="5"/>
  <c r="G260" i="5"/>
  <c r="H260" i="5"/>
  <c r="I260" i="5"/>
  <c r="J260" i="5"/>
  <c r="K260" i="5"/>
  <c r="L260" i="5"/>
  <c r="M260" i="5"/>
  <c r="N260" i="5"/>
  <c r="O260" i="5"/>
  <c r="AC260" i="5"/>
  <c r="P260" i="5"/>
  <c r="F180" i="9"/>
  <c r="G180" i="9"/>
  <c r="H180" i="9"/>
  <c r="J180" i="9"/>
  <c r="F259" i="5"/>
  <c r="G259" i="5"/>
  <c r="H259" i="5"/>
  <c r="I259" i="5"/>
  <c r="J259" i="5"/>
  <c r="K259" i="5"/>
  <c r="L259" i="5"/>
  <c r="M259" i="5"/>
  <c r="N259" i="5"/>
  <c r="O259" i="5"/>
  <c r="AC259" i="5"/>
  <c r="P259" i="5"/>
  <c r="F179" i="9"/>
  <c r="G179" i="9"/>
  <c r="H179" i="9"/>
  <c r="J179" i="9"/>
  <c r="D176" i="5"/>
  <c r="D177" i="5"/>
  <c r="D178" i="5"/>
  <c r="D179" i="5"/>
  <c r="Q65" i="5"/>
  <c r="AD65" i="5"/>
  <c r="R65" i="5"/>
  <c r="Q66" i="5"/>
  <c r="AD66" i="5"/>
  <c r="R66" i="5"/>
  <c r="Q67" i="5"/>
  <c r="AD67" i="5"/>
  <c r="R67" i="5"/>
  <c r="Q68" i="5"/>
  <c r="AD68" i="5"/>
  <c r="R68" i="5"/>
  <c r="Q69" i="5"/>
  <c r="AD69" i="5"/>
  <c r="R69" i="5"/>
  <c r="Q70" i="5"/>
  <c r="AD70" i="5"/>
  <c r="R70" i="5"/>
  <c r="Q71" i="5"/>
  <c r="AD71" i="5"/>
  <c r="R71" i="5"/>
  <c r="Q72" i="5"/>
  <c r="AD72" i="5"/>
  <c r="R72" i="5"/>
  <c r="Q73" i="5"/>
  <c r="AD73" i="5"/>
  <c r="R73" i="5"/>
  <c r="Q74" i="5"/>
  <c r="AD74" i="5"/>
  <c r="R74" i="5"/>
  <c r="Q75" i="5"/>
  <c r="AD75" i="5"/>
  <c r="R75" i="5"/>
  <c r="Q76" i="5"/>
  <c r="AD76" i="5"/>
  <c r="R76" i="5"/>
  <c r="Q77" i="5"/>
  <c r="AD77" i="5"/>
  <c r="R77" i="5"/>
  <c r="Q78" i="5"/>
  <c r="AD78" i="5"/>
  <c r="R78" i="5"/>
  <c r="Q79" i="5"/>
  <c r="AD79" i="5"/>
  <c r="R79" i="5"/>
  <c r="Q80" i="5"/>
  <c r="AD80" i="5"/>
  <c r="R80" i="5"/>
  <c r="Q81" i="5"/>
  <c r="AD81" i="5"/>
  <c r="R81" i="5"/>
  <c r="Q82" i="5"/>
  <c r="AD82" i="5"/>
  <c r="R82" i="5"/>
  <c r="Q83" i="5"/>
  <c r="AD83" i="5"/>
  <c r="R83" i="5"/>
  <c r="Q84" i="5"/>
  <c r="AD84" i="5"/>
  <c r="R84" i="5"/>
  <c r="Q85" i="5"/>
  <c r="AD85" i="5"/>
  <c r="R85" i="5"/>
  <c r="Q86" i="5"/>
  <c r="AD86" i="5"/>
  <c r="R86" i="5"/>
  <c r="Q87" i="5"/>
  <c r="AD87" i="5"/>
  <c r="R87" i="5"/>
  <c r="Q88" i="5"/>
  <c r="AD88" i="5"/>
  <c r="R88" i="5"/>
  <c r="Q89" i="5"/>
  <c r="AD89" i="5"/>
  <c r="R89" i="5"/>
  <c r="Q90" i="5"/>
  <c r="AD90" i="5"/>
  <c r="R90" i="5"/>
  <c r="Q91" i="5"/>
  <c r="AD91" i="5"/>
  <c r="R91" i="5"/>
  <c r="Q92" i="5"/>
  <c r="AD92" i="5"/>
  <c r="R92" i="5"/>
  <c r="Q93" i="5"/>
  <c r="AD93" i="5"/>
  <c r="R93" i="5"/>
  <c r="Q94" i="5"/>
  <c r="AD94" i="5"/>
  <c r="R94" i="5"/>
  <c r="Q95" i="5"/>
  <c r="AD95" i="5"/>
  <c r="R95" i="5"/>
  <c r="Q96" i="5"/>
  <c r="AD96" i="5"/>
  <c r="R96" i="5"/>
  <c r="Q97" i="5"/>
  <c r="AD97" i="5"/>
  <c r="R97" i="5"/>
  <c r="Q98" i="5"/>
  <c r="AD98" i="5"/>
  <c r="R98" i="5"/>
  <c r="Q99" i="5"/>
  <c r="AD99" i="5"/>
  <c r="R99" i="5"/>
  <c r="Q100" i="5"/>
  <c r="AD100" i="5"/>
  <c r="R100" i="5"/>
  <c r="Q101" i="5"/>
  <c r="AD101" i="5"/>
  <c r="R101" i="5"/>
  <c r="Q102" i="5"/>
  <c r="AD102" i="5"/>
  <c r="R102" i="5"/>
  <c r="Q103" i="5"/>
  <c r="AD103" i="5"/>
  <c r="R103" i="5"/>
  <c r="Q104" i="5"/>
  <c r="AD104" i="5"/>
  <c r="R104" i="5"/>
  <c r="Q105" i="5"/>
  <c r="AD105" i="5"/>
  <c r="R105" i="5"/>
  <c r="Q106" i="5"/>
  <c r="AD106" i="5"/>
  <c r="R106" i="5"/>
  <c r="Q107" i="5"/>
  <c r="AD107" i="5"/>
  <c r="R107" i="5"/>
  <c r="Q108" i="5"/>
  <c r="AD108" i="5"/>
  <c r="R108" i="5"/>
  <c r="Q109" i="5"/>
  <c r="AD109" i="5"/>
  <c r="R109" i="5"/>
  <c r="Q110" i="5"/>
  <c r="AD110" i="5"/>
  <c r="R110" i="5"/>
  <c r="Q111" i="5"/>
  <c r="AD111" i="5"/>
  <c r="R111" i="5"/>
  <c r="Q112" i="5"/>
  <c r="AD112" i="5"/>
  <c r="R112" i="5"/>
  <c r="Q113" i="5"/>
  <c r="AD113" i="5"/>
  <c r="R113" i="5"/>
  <c r="Q114" i="5"/>
  <c r="AD114" i="5"/>
  <c r="R114" i="5"/>
  <c r="Q115" i="5"/>
  <c r="AD115" i="5"/>
  <c r="R115" i="5"/>
  <c r="Q116" i="5"/>
  <c r="AD116" i="5"/>
  <c r="R116" i="5"/>
  <c r="Q117" i="5"/>
  <c r="AD117" i="5"/>
  <c r="R117" i="5"/>
  <c r="Q118" i="5"/>
  <c r="AD118" i="5"/>
  <c r="R118" i="5"/>
  <c r="Q119" i="5"/>
  <c r="AD119" i="5"/>
  <c r="R119" i="5"/>
  <c r="Q120" i="5"/>
  <c r="AD120" i="5"/>
  <c r="R120" i="5"/>
  <c r="Q121" i="5"/>
  <c r="AD121" i="5"/>
  <c r="R121" i="5"/>
  <c r="Q122" i="5"/>
  <c r="AD122" i="5"/>
  <c r="R122" i="5"/>
  <c r="Q123" i="5"/>
  <c r="AD123" i="5"/>
  <c r="R123" i="5"/>
  <c r="Q124" i="5"/>
  <c r="AD124" i="5"/>
  <c r="R124" i="5"/>
  <c r="Q125" i="5"/>
  <c r="AD125" i="5"/>
  <c r="R125" i="5"/>
  <c r="Q126" i="5"/>
  <c r="AD126" i="5"/>
  <c r="R126" i="5"/>
  <c r="Q127" i="5"/>
  <c r="AD127" i="5"/>
  <c r="R127" i="5"/>
  <c r="Q128" i="5"/>
  <c r="AD128" i="5"/>
  <c r="R128" i="5"/>
  <c r="Q129" i="5"/>
  <c r="AD129" i="5"/>
  <c r="R129" i="5"/>
  <c r="Q130" i="5"/>
  <c r="AD130" i="5"/>
  <c r="R130" i="5"/>
  <c r="Q131" i="5"/>
  <c r="AD131" i="5"/>
  <c r="R131" i="5"/>
  <c r="Q132" i="5"/>
  <c r="AD132" i="5"/>
  <c r="R132" i="5"/>
  <c r="Q133" i="5"/>
  <c r="AD133" i="5"/>
  <c r="R133" i="5"/>
  <c r="Q134" i="5"/>
  <c r="AD134" i="5"/>
  <c r="R134" i="5"/>
  <c r="Q135" i="5"/>
  <c r="AD135" i="5"/>
  <c r="R135" i="5"/>
  <c r="Q136" i="5"/>
  <c r="AD136" i="5"/>
  <c r="R136" i="5"/>
  <c r="Q137" i="5"/>
  <c r="AD137" i="5"/>
  <c r="R137" i="5"/>
  <c r="Q138" i="5"/>
  <c r="AD138" i="5"/>
  <c r="R138" i="5"/>
  <c r="Q139" i="5"/>
  <c r="AD139" i="5"/>
  <c r="R139" i="5"/>
  <c r="Q140" i="5"/>
  <c r="AD140" i="5"/>
  <c r="R140" i="5"/>
  <c r="Q141" i="5"/>
  <c r="AD141" i="5"/>
  <c r="R141" i="5"/>
  <c r="Q142" i="5"/>
  <c r="AD142" i="5"/>
  <c r="R142" i="5"/>
  <c r="Q143" i="5"/>
  <c r="AD143" i="5"/>
  <c r="R143" i="5"/>
  <c r="Q144" i="5"/>
  <c r="AD144" i="5"/>
  <c r="R144" i="5"/>
  <c r="Q145" i="5"/>
  <c r="AD145" i="5"/>
  <c r="R145" i="5"/>
  <c r="Q146" i="5"/>
  <c r="AD146" i="5"/>
  <c r="R146" i="5"/>
  <c r="Q147" i="5"/>
  <c r="AD147" i="5"/>
  <c r="R147" i="5"/>
  <c r="Q148" i="5"/>
  <c r="AD148" i="5"/>
  <c r="R148" i="5"/>
  <c r="Q149" i="5"/>
  <c r="AD149" i="5"/>
  <c r="R149" i="5"/>
  <c r="Q150" i="5"/>
  <c r="AD150" i="5"/>
  <c r="R150" i="5"/>
  <c r="Q151" i="5"/>
  <c r="AD151" i="5"/>
  <c r="R151" i="5"/>
  <c r="Q152" i="5"/>
  <c r="AD152" i="5"/>
  <c r="R152" i="5"/>
  <c r="Q153" i="5"/>
  <c r="AD153" i="5"/>
  <c r="R153" i="5"/>
  <c r="Q154" i="5"/>
  <c r="AD154" i="5"/>
  <c r="R154" i="5"/>
  <c r="Q155" i="5"/>
  <c r="AD155" i="5"/>
  <c r="R155" i="5"/>
  <c r="Q156" i="5"/>
  <c r="AD156" i="5"/>
  <c r="R156" i="5"/>
  <c r="Q157" i="5"/>
  <c r="AD157" i="5"/>
  <c r="R157" i="5"/>
  <c r="Q158" i="5"/>
  <c r="AD158" i="5"/>
  <c r="R158" i="5"/>
  <c r="Q159" i="5"/>
  <c r="AD159" i="5"/>
  <c r="R159" i="5"/>
  <c r="Q160" i="5"/>
  <c r="AD160" i="5"/>
  <c r="R160" i="5"/>
  <c r="Q161" i="5"/>
  <c r="AD161" i="5"/>
  <c r="R161" i="5"/>
  <c r="Q162" i="5"/>
  <c r="AD162" i="5"/>
  <c r="R162" i="5"/>
  <c r="Q163" i="5"/>
  <c r="AD163" i="5"/>
  <c r="R163" i="5"/>
  <c r="Q164" i="5"/>
  <c r="AD164" i="5"/>
  <c r="R164" i="5"/>
  <c r="Q165" i="5"/>
  <c r="AD165" i="5"/>
  <c r="R165" i="5"/>
  <c r="F166" i="5"/>
  <c r="G166" i="5"/>
  <c r="H166" i="5"/>
  <c r="I166" i="5"/>
  <c r="J166" i="5"/>
  <c r="K166" i="5"/>
  <c r="L166" i="5"/>
  <c r="M166" i="5"/>
  <c r="N166" i="5"/>
  <c r="O166" i="5"/>
  <c r="P166" i="5"/>
  <c r="Q166" i="5"/>
  <c r="S166" i="5"/>
  <c r="T166" i="5"/>
  <c r="U166" i="5"/>
  <c r="V166" i="5"/>
  <c r="W166" i="5"/>
  <c r="X166" i="5"/>
  <c r="Y166" i="5"/>
  <c r="Z166" i="5"/>
  <c r="AA166" i="5"/>
  <c r="AB166" i="5"/>
  <c r="AC166" i="5"/>
  <c r="AD166" i="5"/>
  <c r="R166" i="5"/>
  <c r="S167" i="5"/>
  <c r="F167" i="5"/>
  <c r="T167" i="5"/>
  <c r="G167" i="5"/>
  <c r="U167" i="5"/>
  <c r="H167" i="5"/>
  <c r="V167" i="5"/>
  <c r="I167" i="5"/>
  <c r="W167" i="5"/>
  <c r="J167" i="5"/>
  <c r="X167" i="5"/>
  <c r="K167" i="5"/>
  <c r="Y167" i="5"/>
  <c r="L167" i="5"/>
  <c r="Z167" i="5"/>
  <c r="M167" i="5"/>
  <c r="AA167" i="5"/>
  <c r="N167" i="5"/>
  <c r="AB167" i="5"/>
  <c r="O167" i="5"/>
  <c r="Q167" i="5"/>
  <c r="AD167" i="5"/>
  <c r="R167" i="5"/>
  <c r="S168" i="5"/>
  <c r="F168" i="5"/>
  <c r="T168" i="5"/>
  <c r="G168" i="5"/>
  <c r="U168" i="5"/>
  <c r="H168" i="5"/>
  <c r="V168" i="5"/>
  <c r="I168" i="5"/>
  <c r="W168" i="5"/>
  <c r="J168" i="5"/>
  <c r="X168" i="5"/>
  <c r="K168" i="5"/>
  <c r="Y168" i="5"/>
  <c r="L168" i="5"/>
  <c r="Z168" i="5"/>
  <c r="M168" i="5"/>
  <c r="AA168" i="5"/>
  <c r="N168" i="5"/>
  <c r="AB168" i="5"/>
  <c r="O168" i="5"/>
  <c r="Q168" i="5"/>
  <c r="AD168" i="5"/>
  <c r="R168" i="5"/>
  <c r="S169" i="5"/>
  <c r="F169" i="5"/>
  <c r="T169" i="5"/>
  <c r="G169" i="5"/>
  <c r="U169" i="5"/>
  <c r="H169" i="5"/>
  <c r="V169" i="5"/>
  <c r="I169" i="5"/>
  <c r="W169" i="5"/>
  <c r="J169" i="5"/>
  <c r="X169" i="5"/>
  <c r="K169" i="5"/>
  <c r="Y169" i="5"/>
  <c r="L169" i="5"/>
  <c r="Z169" i="5"/>
  <c r="M169" i="5"/>
  <c r="AA169" i="5"/>
  <c r="N169" i="5"/>
  <c r="AB169" i="5"/>
  <c r="O169" i="5"/>
  <c r="Q169" i="5"/>
  <c r="AD169" i="5"/>
  <c r="R169" i="5"/>
  <c r="S170" i="5"/>
  <c r="F170" i="5"/>
  <c r="T170" i="5"/>
  <c r="G170" i="5"/>
  <c r="U170" i="5"/>
  <c r="H170" i="5"/>
  <c r="V170" i="5"/>
  <c r="I170" i="5"/>
  <c r="W170" i="5"/>
  <c r="J170" i="5"/>
  <c r="X170" i="5"/>
  <c r="K170" i="5"/>
  <c r="Y170" i="5"/>
  <c r="L170" i="5"/>
  <c r="Z170" i="5"/>
  <c r="M170" i="5"/>
  <c r="AA170" i="5"/>
  <c r="N170" i="5"/>
  <c r="AB170" i="5"/>
  <c r="O170" i="5"/>
  <c r="Q170" i="5"/>
  <c r="AD170" i="5"/>
  <c r="R170" i="5"/>
  <c r="S171" i="5"/>
  <c r="F171" i="5"/>
  <c r="T171" i="5"/>
  <c r="G171" i="5"/>
  <c r="U171" i="5"/>
  <c r="H171" i="5"/>
  <c r="V171" i="5"/>
  <c r="I171" i="5"/>
  <c r="W171" i="5"/>
  <c r="J171" i="5"/>
  <c r="X171" i="5"/>
  <c r="K171" i="5"/>
  <c r="Y171" i="5"/>
  <c r="L171" i="5"/>
  <c r="Z171" i="5"/>
  <c r="M171" i="5"/>
  <c r="AA171" i="5"/>
  <c r="N171" i="5"/>
  <c r="AB171" i="5"/>
  <c r="O171" i="5"/>
  <c r="Q171" i="5"/>
  <c r="AD171" i="5"/>
  <c r="R171" i="5"/>
  <c r="S172" i="5"/>
  <c r="F172" i="5"/>
  <c r="T172" i="5"/>
  <c r="G172" i="5"/>
  <c r="U172" i="5"/>
  <c r="H172" i="5"/>
  <c r="V172" i="5"/>
  <c r="I172" i="5"/>
  <c r="W172" i="5"/>
  <c r="J172" i="5"/>
  <c r="X172" i="5"/>
  <c r="K172" i="5"/>
  <c r="Y172" i="5"/>
  <c r="L172" i="5"/>
  <c r="Z172" i="5"/>
  <c r="M172" i="5"/>
  <c r="AA172" i="5"/>
  <c r="N172" i="5"/>
  <c r="AB172" i="5"/>
  <c r="O172" i="5"/>
  <c r="Q172" i="5"/>
  <c r="AD172" i="5"/>
  <c r="R172" i="5"/>
  <c r="S173" i="5"/>
  <c r="F173" i="5"/>
  <c r="T173" i="5"/>
  <c r="G173" i="5"/>
  <c r="U173" i="5"/>
  <c r="H173" i="5"/>
  <c r="V173" i="5"/>
  <c r="I173" i="5"/>
  <c r="W173" i="5"/>
  <c r="J173" i="5"/>
  <c r="X173" i="5"/>
  <c r="K173" i="5"/>
  <c r="Y173" i="5"/>
  <c r="L173" i="5"/>
  <c r="Z173" i="5"/>
  <c r="M173" i="5"/>
  <c r="AA173" i="5"/>
  <c r="N173" i="5"/>
  <c r="AB173" i="5"/>
  <c r="O173" i="5"/>
  <c r="Q173" i="5"/>
  <c r="AD173" i="5"/>
  <c r="R173" i="5"/>
  <c r="S174" i="5"/>
  <c r="F174" i="5"/>
  <c r="T174" i="5"/>
  <c r="G174" i="5"/>
  <c r="U174" i="5"/>
  <c r="H174" i="5"/>
  <c r="V174" i="5"/>
  <c r="I174" i="5"/>
  <c r="W174" i="5"/>
  <c r="J174" i="5"/>
  <c r="X174" i="5"/>
  <c r="K174" i="5"/>
  <c r="Y174" i="5"/>
  <c r="L174" i="5"/>
  <c r="Z174" i="5"/>
  <c r="M174" i="5"/>
  <c r="AA174" i="5"/>
  <c r="N174" i="5"/>
  <c r="AB174" i="5"/>
  <c r="O174" i="5"/>
  <c r="Q174" i="5"/>
  <c r="AD174" i="5"/>
  <c r="R174" i="5"/>
  <c r="S175" i="5"/>
  <c r="F175" i="5"/>
  <c r="T175" i="5"/>
  <c r="G175" i="5"/>
  <c r="U175" i="5"/>
  <c r="H175" i="5"/>
  <c r="V175" i="5"/>
  <c r="I175" i="5"/>
  <c r="W175" i="5"/>
  <c r="J175" i="5"/>
  <c r="X175" i="5"/>
  <c r="K175" i="5"/>
  <c r="Y175" i="5"/>
  <c r="L175" i="5"/>
  <c r="Z175" i="5"/>
  <c r="M175" i="5"/>
  <c r="AA175" i="5"/>
  <c r="N175" i="5"/>
  <c r="AB175" i="5"/>
  <c r="O175" i="5"/>
  <c r="Q175" i="5"/>
  <c r="AD175" i="5"/>
  <c r="R175" i="5"/>
  <c r="S176" i="5"/>
  <c r="F176" i="5"/>
  <c r="T176" i="5"/>
  <c r="G176" i="5"/>
  <c r="U176" i="5"/>
  <c r="H176" i="5"/>
  <c r="V176" i="5"/>
  <c r="I176" i="5"/>
  <c r="W176" i="5"/>
  <c r="J176" i="5"/>
  <c r="X176" i="5"/>
  <c r="K176" i="5"/>
  <c r="Y176" i="5"/>
  <c r="L176" i="5"/>
  <c r="Z176" i="5"/>
  <c r="M176" i="5"/>
  <c r="AA176" i="5"/>
  <c r="N176" i="5"/>
  <c r="AB176" i="5"/>
  <c r="O176" i="5"/>
  <c r="Q176" i="5"/>
  <c r="AD176" i="5"/>
  <c r="R176" i="5"/>
  <c r="S177" i="5"/>
  <c r="F177" i="5"/>
  <c r="T177" i="5"/>
  <c r="G177" i="5"/>
  <c r="U177" i="5"/>
  <c r="H177" i="5"/>
  <c r="V177" i="5"/>
  <c r="I177" i="5"/>
  <c r="W177" i="5"/>
  <c r="J177" i="5"/>
  <c r="X177" i="5"/>
  <c r="K177" i="5"/>
  <c r="Y177" i="5"/>
  <c r="L177" i="5"/>
  <c r="Z177" i="5"/>
  <c r="M177" i="5"/>
  <c r="AA177" i="5"/>
  <c r="N177" i="5"/>
  <c r="AB177" i="5"/>
  <c r="O177" i="5"/>
  <c r="Q177" i="5"/>
  <c r="AD177" i="5"/>
  <c r="R177" i="5"/>
  <c r="S178" i="5"/>
  <c r="F178" i="5"/>
  <c r="T178" i="5"/>
  <c r="G178" i="5"/>
  <c r="U178" i="5"/>
  <c r="H178" i="5"/>
  <c r="V178" i="5"/>
  <c r="I178" i="5"/>
  <c r="W178" i="5"/>
  <c r="J178" i="5"/>
  <c r="X178" i="5"/>
  <c r="K178" i="5"/>
  <c r="Y178" i="5"/>
  <c r="L178" i="5"/>
  <c r="Z178" i="5"/>
  <c r="M178" i="5"/>
  <c r="AA178" i="5"/>
  <c r="N178" i="5"/>
  <c r="AB178" i="5"/>
  <c r="O178" i="5"/>
  <c r="Q178" i="5"/>
  <c r="AD178" i="5"/>
  <c r="R178" i="5"/>
  <c r="S179" i="5"/>
  <c r="F179" i="5"/>
  <c r="T179" i="5"/>
  <c r="G179" i="5"/>
  <c r="U179" i="5"/>
  <c r="H179" i="5"/>
  <c r="V179" i="5"/>
  <c r="I179" i="5"/>
  <c r="W179" i="5"/>
  <c r="J179" i="5"/>
  <c r="X179" i="5"/>
  <c r="K179" i="5"/>
  <c r="Y179" i="5"/>
  <c r="L179" i="5"/>
  <c r="Z179" i="5"/>
  <c r="M179" i="5"/>
  <c r="AA179" i="5"/>
  <c r="N179" i="5"/>
  <c r="AB179" i="5"/>
  <c r="O179" i="5"/>
  <c r="Q179" i="5"/>
  <c r="AD179" i="5"/>
  <c r="R179" i="5"/>
  <c r="D180" i="5"/>
  <c r="S180" i="5"/>
  <c r="F180" i="5"/>
  <c r="T180" i="5"/>
  <c r="G180" i="5"/>
  <c r="U180" i="5"/>
  <c r="H180" i="5"/>
  <c r="V180" i="5"/>
  <c r="I180" i="5"/>
  <c r="W180" i="5"/>
  <c r="J180" i="5"/>
  <c r="X180" i="5"/>
  <c r="K180" i="5"/>
  <c r="Y180" i="5"/>
  <c r="L180" i="5"/>
  <c r="Z180" i="5"/>
  <c r="M180" i="5"/>
  <c r="AA180" i="5"/>
  <c r="N180" i="5"/>
  <c r="AB180" i="5"/>
  <c r="O180" i="5"/>
  <c r="Q180" i="5"/>
  <c r="AD180" i="5"/>
  <c r="R180" i="5"/>
  <c r="D181" i="5"/>
  <c r="S181" i="5"/>
  <c r="F181" i="5"/>
  <c r="T181" i="5"/>
  <c r="G181" i="5"/>
  <c r="U181" i="5"/>
  <c r="H181" i="5"/>
  <c r="V181" i="5"/>
  <c r="I181" i="5"/>
  <c r="W181" i="5"/>
  <c r="J181" i="5"/>
  <c r="X181" i="5"/>
  <c r="K181" i="5"/>
  <c r="Y181" i="5"/>
  <c r="L181" i="5"/>
  <c r="Z181" i="5"/>
  <c r="M181" i="5"/>
  <c r="AA181" i="5"/>
  <c r="N181" i="5"/>
  <c r="AB181" i="5"/>
  <c r="O181" i="5"/>
  <c r="Q181" i="5"/>
  <c r="AD181" i="5"/>
  <c r="R181" i="5"/>
  <c r="D182" i="5"/>
  <c r="S182" i="5"/>
  <c r="F182" i="5"/>
  <c r="T182" i="5"/>
  <c r="G182" i="5"/>
  <c r="U182" i="5"/>
  <c r="H182" i="5"/>
  <c r="V182" i="5"/>
  <c r="I182" i="5"/>
  <c r="W182" i="5"/>
  <c r="J182" i="5"/>
  <c r="X182" i="5"/>
  <c r="K182" i="5"/>
  <c r="Y182" i="5"/>
  <c r="L182" i="5"/>
  <c r="Z182" i="5"/>
  <c r="M182" i="5"/>
  <c r="AA182" i="5"/>
  <c r="N182" i="5"/>
  <c r="AB182" i="5"/>
  <c r="O182" i="5"/>
  <c r="Q182" i="5"/>
  <c r="AD182" i="5"/>
  <c r="R182" i="5"/>
  <c r="D183" i="5"/>
  <c r="S183" i="5"/>
  <c r="F183" i="5"/>
  <c r="T183" i="5"/>
  <c r="G183" i="5"/>
  <c r="U183" i="5"/>
  <c r="H183" i="5"/>
  <c r="V183" i="5"/>
  <c r="I183" i="5"/>
  <c r="W183" i="5"/>
  <c r="J183" i="5"/>
  <c r="X183" i="5"/>
  <c r="K183" i="5"/>
  <c r="Y183" i="5"/>
  <c r="L183" i="5"/>
  <c r="Z183" i="5"/>
  <c r="M183" i="5"/>
  <c r="AA183" i="5"/>
  <c r="N183" i="5"/>
  <c r="AB183" i="5"/>
  <c r="O183" i="5"/>
  <c r="Q183" i="5"/>
  <c r="AD183" i="5"/>
  <c r="R183" i="5"/>
  <c r="D184" i="5"/>
  <c r="S184" i="5"/>
  <c r="F184" i="5"/>
  <c r="T184" i="5"/>
  <c r="G184" i="5"/>
  <c r="U184" i="5"/>
  <c r="H184" i="5"/>
  <c r="V184" i="5"/>
  <c r="I184" i="5"/>
  <c r="W184" i="5"/>
  <c r="J184" i="5"/>
  <c r="X184" i="5"/>
  <c r="K184" i="5"/>
  <c r="Y184" i="5"/>
  <c r="L184" i="5"/>
  <c r="Z184" i="5"/>
  <c r="M184" i="5"/>
  <c r="AA184" i="5"/>
  <c r="N184" i="5"/>
  <c r="AB184" i="5"/>
  <c r="O184" i="5"/>
  <c r="Q184" i="5"/>
  <c r="AD184" i="5"/>
  <c r="R184" i="5"/>
  <c r="D185" i="5"/>
  <c r="S185" i="5"/>
  <c r="F185" i="5"/>
  <c r="T185" i="5"/>
  <c r="G185" i="5"/>
  <c r="U185" i="5"/>
  <c r="H185" i="5"/>
  <c r="V185" i="5"/>
  <c r="I185" i="5"/>
  <c r="W185" i="5"/>
  <c r="J185" i="5"/>
  <c r="X185" i="5"/>
  <c r="K185" i="5"/>
  <c r="Y185" i="5"/>
  <c r="L185" i="5"/>
  <c r="Z185" i="5"/>
  <c r="M185" i="5"/>
  <c r="AA185" i="5"/>
  <c r="N185" i="5"/>
  <c r="AB185" i="5"/>
  <c r="O185" i="5"/>
  <c r="Q185" i="5"/>
  <c r="AD185" i="5"/>
  <c r="R185" i="5"/>
  <c r="S186" i="5"/>
  <c r="F186" i="5"/>
  <c r="T186" i="5"/>
  <c r="G186" i="5"/>
  <c r="U186" i="5"/>
  <c r="H186" i="5"/>
  <c r="V186" i="5"/>
  <c r="I186" i="5"/>
  <c r="W186" i="5"/>
  <c r="J186" i="5"/>
  <c r="X186" i="5"/>
  <c r="K186" i="5"/>
  <c r="Y186" i="5"/>
  <c r="L186" i="5"/>
  <c r="Z186" i="5"/>
  <c r="M186" i="5"/>
  <c r="AA186" i="5"/>
  <c r="N186" i="5"/>
  <c r="AB186" i="5"/>
  <c r="O186" i="5"/>
  <c r="Q186" i="5"/>
  <c r="AD186" i="5"/>
  <c r="R186" i="5"/>
  <c r="S187" i="5"/>
  <c r="F187" i="5"/>
  <c r="T187" i="5"/>
  <c r="G187" i="5"/>
  <c r="U187" i="5"/>
  <c r="H187" i="5"/>
  <c r="V187" i="5"/>
  <c r="I187" i="5"/>
  <c r="W187" i="5"/>
  <c r="J187" i="5"/>
  <c r="X187" i="5"/>
  <c r="K187" i="5"/>
  <c r="Y187" i="5"/>
  <c r="L187" i="5"/>
  <c r="Z187" i="5"/>
  <c r="M187" i="5"/>
  <c r="AA187" i="5"/>
  <c r="N187" i="5"/>
  <c r="AB187" i="5"/>
  <c r="O187" i="5"/>
  <c r="Q187" i="5"/>
  <c r="AD187" i="5"/>
  <c r="R187" i="5"/>
  <c r="S188" i="5"/>
  <c r="F188" i="5"/>
  <c r="T188" i="5"/>
  <c r="G188" i="5"/>
  <c r="U188" i="5"/>
  <c r="H188" i="5"/>
  <c r="V188" i="5"/>
  <c r="I188" i="5"/>
  <c r="W188" i="5"/>
  <c r="J188" i="5"/>
  <c r="X188" i="5"/>
  <c r="K188" i="5"/>
  <c r="Y188" i="5"/>
  <c r="L188" i="5"/>
  <c r="Z188" i="5"/>
  <c r="M188" i="5"/>
  <c r="AA188" i="5"/>
  <c r="N188" i="5"/>
  <c r="AB188" i="5"/>
  <c r="O188" i="5"/>
  <c r="Q188" i="5"/>
  <c r="AD188" i="5"/>
  <c r="R188" i="5"/>
  <c r="S189" i="5"/>
  <c r="F189" i="5"/>
  <c r="T189" i="5"/>
  <c r="G189" i="5"/>
  <c r="U189" i="5"/>
  <c r="H189" i="5"/>
  <c r="V189" i="5"/>
  <c r="I189" i="5"/>
  <c r="W189" i="5"/>
  <c r="J189" i="5"/>
  <c r="X189" i="5"/>
  <c r="K189" i="5"/>
  <c r="Y189" i="5"/>
  <c r="L189" i="5"/>
  <c r="Z189" i="5"/>
  <c r="M189" i="5"/>
  <c r="AA189" i="5"/>
  <c r="N189" i="5"/>
  <c r="AB189" i="5"/>
  <c r="O189" i="5"/>
  <c r="Q189" i="5"/>
  <c r="AD189" i="5"/>
  <c r="R189" i="5"/>
  <c r="S190" i="5"/>
  <c r="F190" i="5"/>
  <c r="T190" i="5"/>
  <c r="G190" i="5"/>
  <c r="U190" i="5"/>
  <c r="H190" i="5"/>
  <c r="V190" i="5"/>
  <c r="I190" i="5"/>
  <c r="W190" i="5"/>
  <c r="J190" i="5"/>
  <c r="X190" i="5"/>
  <c r="K190" i="5"/>
  <c r="Y190" i="5"/>
  <c r="L190" i="5"/>
  <c r="Z190" i="5"/>
  <c r="M190" i="5"/>
  <c r="AA190" i="5"/>
  <c r="N190" i="5"/>
  <c r="AB190" i="5"/>
  <c r="O190" i="5"/>
  <c r="Q190" i="5"/>
  <c r="AD190" i="5"/>
  <c r="R190" i="5"/>
  <c r="S191" i="5"/>
  <c r="F191" i="5"/>
  <c r="T191" i="5"/>
  <c r="G191" i="5"/>
  <c r="U191" i="5"/>
  <c r="H191" i="5"/>
  <c r="V191" i="5"/>
  <c r="I191" i="5"/>
  <c r="W191" i="5"/>
  <c r="J191" i="5"/>
  <c r="X191" i="5"/>
  <c r="K191" i="5"/>
  <c r="Y191" i="5"/>
  <c r="L191" i="5"/>
  <c r="Z191" i="5"/>
  <c r="M191" i="5"/>
  <c r="AA191" i="5"/>
  <c r="N191" i="5"/>
  <c r="AB191" i="5"/>
  <c r="O191" i="5"/>
  <c r="Q191" i="5"/>
  <c r="AD191" i="5"/>
  <c r="R191" i="5"/>
  <c r="S192" i="5"/>
  <c r="F192" i="5"/>
  <c r="T192" i="5"/>
  <c r="G192" i="5"/>
  <c r="U192" i="5"/>
  <c r="H192" i="5"/>
  <c r="V192" i="5"/>
  <c r="I192" i="5"/>
  <c r="W192" i="5"/>
  <c r="J192" i="5"/>
  <c r="X192" i="5"/>
  <c r="K192" i="5"/>
  <c r="Y192" i="5"/>
  <c r="L192" i="5"/>
  <c r="Z192" i="5"/>
  <c r="M192" i="5"/>
  <c r="AA192" i="5"/>
  <c r="N192" i="5"/>
  <c r="AB192" i="5"/>
  <c r="O192" i="5"/>
  <c r="Q192" i="5"/>
  <c r="AD192" i="5"/>
  <c r="R192" i="5"/>
  <c r="S193" i="5"/>
  <c r="F193" i="5"/>
  <c r="T193" i="5"/>
  <c r="G193" i="5"/>
  <c r="U193" i="5"/>
  <c r="H193" i="5"/>
  <c r="V193" i="5"/>
  <c r="I193" i="5"/>
  <c r="W193" i="5"/>
  <c r="J193" i="5"/>
  <c r="X193" i="5"/>
  <c r="K193" i="5"/>
  <c r="Y193" i="5"/>
  <c r="L193" i="5"/>
  <c r="Z193" i="5"/>
  <c r="M193" i="5"/>
  <c r="AA193" i="5"/>
  <c r="N193" i="5"/>
  <c r="AB193" i="5"/>
  <c r="O193" i="5"/>
  <c r="Q193" i="5"/>
  <c r="AD193" i="5"/>
  <c r="R193" i="5"/>
  <c r="S194" i="5"/>
  <c r="F194" i="5"/>
  <c r="T194" i="5"/>
  <c r="G194" i="5"/>
  <c r="U194" i="5"/>
  <c r="H194" i="5"/>
  <c r="V194" i="5"/>
  <c r="I194" i="5"/>
  <c r="W194" i="5"/>
  <c r="J194" i="5"/>
  <c r="X194" i="5"/>
  <c r="K194" i="5"/>
  <c r="Y194" i="5"/>
  <c r="L194" i="5"/>
  <c r="Z194" i="5"/>
  <c r="M194" i="5"/>
  <c r="AA194" i="5"/>
  <c r="N194" i="5"/>
  <c r="AB194" i="5"/>
  <c r="O194" i="5"/>
  <c r="Q194" i="5"/>
  <c r="AD194" i="5"/>
  <c r="R194" i="5"/>
  <c r="S195" i="5"/>
  <c r="F195" i="5"/>
  <c r="T195" i="5"/>
  <c r="G195" i="5"/>
  <c r="U195" i="5"/>
  <c r="H195" i="5"/>
  <c r="V195" i="5"/>
  <c r="I195" i="5"/>
  <c r="W195" i="5"/>
  <c r="J195" i="5"/>
  <c r="X195" i="5"/>
  <c r="K195" i="5"/>
  <c r="Y195" i="5"/>
  <c r="L195" i="5"/>
  <c r="Z195" i="5"/>
  <c r="M195" i="5"/>
  <c r="AA195" i="5"/>
  <c r="N195" i="5"/>
  <c r="AB195" i="5"/>
  <c r="O195" i="5"/>
  <c r="Q195" i="5"/>
  <c r="AD195" i="5"/>
  <c r="R195" i="5"/>
  <c r="S196" i="5"/>
  <c r="F196" i="5"/>
  <c r="T196" i="5"/>
  <c r="G196" i="5"/>
  <c r="U196" i="5"/>
  <c r="H196" i="5"/>
  <c r="V196" i="5"/>
  <c r="I196" i="5"/>
  <c r="W196" i="5"/>
  <c r="J196" i="5"/>
  <c r="X196" i="5"/>
  <c r="K196" i="5"/>
  <c r="Y196" i="5"/>
  <c r="L196" i="5"/>
  <c r="Z196" i="5"/>
  <c r="M196" i="5"/>
  <c r="AA196" i="5"/>
  <c r="N196" i="5"/>
  <c r="AB196" i="5"/>
  <c r="O196" i="5"/>
  <c r="Q196" i="5"/>
  <c r="AD196" i="5"/>
  <c r="R196" i="5"/>
  <c r="S197" i="5"/>
  <c r="F197" i="5"/>
  <c r="T197" i="5"/>
  <c r="G197" i="5"/>
  <c r="U197" i="5"/>
  <c r="H197" i="5"/>
  <c r="V197" i="5"/>
  <c r="I197" i="5"/>
  <c r="W197" i="5"/>
  <c r="J197" i="5"/>
  <c r="X197" i="5"/>
  <c r="K197" i="5"/>
  <c r="Y197" i="5"/>
  <c r="L197" i="5"/>
  <c r="Z197" i="5"/>
  <c r="M197" i="5"/>
  <c r="AA197" i="5"/>
  <c r="N197" i="5"/>
  <c r="AB197" i="5"/>
  <c r="O197" i="5"/>
  <c r="Q197" i="5"/>
  <c r="AD197" i="5"/>
  <c r="R197" i="5"/>
  <c r="S198" i="5"/>
  <c r="F198" i="5"/>
  <c r="T198" i="5"/>
  <c r="G198" i="5"/>
  <c r="U198" i="5"/>
  <c r="H198" i="5"/>
  <c r="V198" i="5"/>
  <c r="I198" i="5"/>
  <c r="W198" i="5"/>
  <c r="J198" i="5"/>
  <c r="X198" i="5"/>
  <c r="K198" i="5"/>
  <c r="Y198" i="5"/>
  <c r="L198" i="5"/>
  <c r="Z198" i="5"/>
  <c r="M198" i="5"/>
  <c r="AA198" i="5"/>
  <c r="N198" i="5"/>
  <c r="AB198" i="5"/>
  <c r="O198" i="5"/>
  <c r="Q198" i="5"/>
  <c r="AD198" i="5"/>
  <c r="R198" i="5"/>
  <c r="S199" i="5"/>
  <c r="F199" i="5"/>
  <c r="T199" i="5"/>
  <c r="G199" i="5"/>
  <c r="U199" i="5"/>
  <c r="H199" i="5"/>
  <c r="V199" i="5"/>
  <c r="I199" i="5"/>
  <c r="W199" i="5"/>
  <c r="J199" i="5"/>
  <c r="X199" i="5"/>
  <c r="K199" i="5"/>
  <c r="Y199" i="5"/>
  <c r="L199" i="5"/>
  <c r="Z199" i="5"/>
  <c r="M199" i="5"/>
  <c r="AA199" i="5"/>
  <c r="N199" i="5"/>
  <c r="AB199" i="5"/>
  <c r="O199" i="5"/>
  <c r="Q199" i="5"/>
  <c r="AD199" i="5"/>
  <c r="R199" i="5"/>
  <c r="S200" i="5"/>
  <c r="F200" i="5"/>
  <c r="T200" i="5"/>
  <c r="G200" i="5"/>
  <c r="U200" i="5"/>
  <c r="H200" i="5"/>
  <c r="V200" i="5"/>
  <c r="I200" i="5"/>
  <c r="W200" i="5"/>
  <c r="J200" i="5"/>
  <c r="X200" i="5"/>
  <c r="K200" i="5"/>
  <c r="Y200" i="5"/>
  <c r="L200" i="5"/>
  <c r="Z200" i="5"/>
  <c r="M200" i="5"/>
  <c r="AA200" i="5"/>
  <c r="N200" i="5"/>
  <c r="AB200" i="5"/>
  <c r="O200" i="5"/>
  <c r="Q200" i="5"/>
  <c r="AD200" i="5"/>
  <c r="R200" i="5"/>
  <c r="S201" i="5"/>
  <c r="F201" i="5"/>
  <c r="T201" i="5"/>
  <c r="G201" i="5"/>
  <c r="U201" i="5"/>
  <c r="H201" i="5"/>
  <c r="V201" i="5"/>
  <c r="I201" i="5"/>
  <c r="W201" i="5"/>
  <c r="J201" i="5"/>
  <c r="X201" i="5"/>
  <c r="K201" i="5"/>
  <c r="Y201" i="5"/>
  <c r="L201" i="5"/>
  <c r="Z201" i="5"/>
  <c r="M201" i="5"/>
  <c r="AA201" i="5"/>
  <c r="N201" i="5"/>
  <c r="AB201" i="5"/>
  <c r="O201" i="5"/>
  <c r="Q201" i="5"/>
  <c r="AD201" i="5"/>
  <c r="R201" i="5"/>
  <c r="S202" i="5"/>
  <c r="F202" i="5"/>
  <c r="T202" i="5"/>
  <c r="G202" i="5"/>
  <c r="U202" i="5"/>
  <c r="H202" i="5"/>
  <c r="V202" i="5"/>
  <c r="I202" i="5"/>
  <c r="W202" i="5"/>
  <c r="J202" i="5"/>
  <c r="X202" i="5"/>
  <c r="K202" i="5"/>
  <c r="Y202" i="5"/>
  <c r="L202" i="5"/>
  <c r="Z202" i="5"/>
  <c r="M202" i="5"/>
  <c r="AA202" i="5"/>
  <c r="N202" i="5"/>
  <c r="AB202" i="5"/>
  <c r="O202" i="5"/>
  <c r="Q202" i="5"/>
  <c r="AD202" i="5"/>
  <c r="R202" i="5"/>
  <c r="S203" i="5"/>
  <c r="F203" i="5"/>
  <c r="T203" i="5"/>
  <c r="G203" i="5"/>
  <c r="U203" i="5"/>
  <c r="H203" i="5"/>
  <c r="V203" i="5"/>
  <c r="I203" i="5"/>
  <c r="W203" i="5"/>
  <c r="J203" i="5"/>
  <c r="X203" i="5"/>
  <c r="K203" i="5"/>
  <c r="Y203" i="5"/>
  <c r="L203" i="5"/>
  <c r="Z203" i="5"/>
  <c r="M203" i="5"/>
  <c r="AA203" i="5"/>
  <c r="N203" i="5"/>
  <c r="AB203" i="5"/>
  <c r="O203" i="5"/>
  <c r="Q203" i="5"/>
  <c r="AD203" i="5"/>
  <c r="R203" i="5"/>
  <c r="S204" i="5"/>
  <c r="F204" i="5"/>
  <c r="T204" i="5"/>
  <c r="G204" i="5"/>
  <c r="U204" i="5"/>
  <c r="H204" i="5"/>
  <c r="V204" i="5"/>
  <c r="I204" i="5"/>
  <c r="W204" i="5"/>
  <c r="J204" i="5"/>
  <c r="X204" i="5"/>
  <c r="K204" i="5"/>
  <c r="Y204" i="5"/>
  <c r="L204" i="5"/>
  <c r="Z204" i="5"/>
  <c r="M204" i="5"/>
  <c r="AA204" i="5"/>
  <c r="N204" i="5"/>
  <c r="AB204" i="5"/>
  <c r="O204" i="5"/>
  <c r="Q204" i="5"/>
  <c r="AD204" i="5"/>
  <c r="R204" i="5"/>
  <c r="S205" i="5"/>
  <c r="F205" i="5"/>
  <c r="T205" i="5"/>
  <c r="G205" i="5"/>
  <c r="U205" i="5"/>
  <c r="H205" i="5"/>
  <c r="V205" i="5"/>
  <c r="I205" i="5"/>
  <c r="W205" i="5"/>
  <c r="J205" i="5"/>
  <c r="X205" i="5"/>
  <c r="K205" i="5"/>
  <c r="Y205" i="5"/>
  <c r="L205" i="5"/>
  <c r="Z205" i="5"/>
  <c r="M205" i="5"/>
  <c r="AA205" i="5"/>
  <c r="N205" i="5"/>
  <c r="AB205" i="5"/>
  <c r="O205" i="5"/>
  <c r="Q205" i="5"/>
  <c r="AD205" i="5"/>
  <c r="R205" i="5"/>
  <c r="S206" i="5"/>
  <c r="F206" i="5"/>
  <c r="T206" i="5"/>
  <c r="G206" i="5"/>
  <c r="U206" i="5"/>
  <c r="H206" i="5"/>
  <c r="V206" i="5"/>
  <c r="I206" i="5"/>
  <c r="W206" i="5"/>
  <c r="J206" i="5"/>
  <c r="X206" i="5"/>
  <c r="K206" i="5"/>
  <c r="Y206" i="5"/>
  <c r="L206" i="5"/>
  <c r="Z206" i="5"/>
  <c r="M206" i="5"/>
  <c r="AA206" i="5"/>
  <c r="N206" i="5"/>
  <c r="AB206" i="5"/>
  <c r="O206" i="5"/>
  <c r="Q206" i="5"/>
  <c r="AD206" i="5"/>
  <c r="R206" i="5"/>
  <c r="S207" i="5"/>
  <c r="F207" i="5"/>
  <c r="T207" i="5"/>
  <c r="G207" i="5"/>
  <c r="U207" i="5"/>
  <c r="H207" i="5"/>
  <c r="V207" i="5"/>
  <c r="I207" i="5"/>
  <c r="W207" i="5"/>
  <c r="J207" i="5"/>
  <c r="X207" i="5"/>
  <c r="K207" i="5"/>
  <c r="Y207" i="5"/>
  <c r="L207" i="5"/>
  <c r="Z207" i="5"/>
  <c r="M207" i="5"/>
  <c r="AA207" i="5"/>
  <c r="N207" i="5"/>
  <c r="AB207" i="5"/>
  <c r="O207" i="5"/>
  <c r="Q207" i="5"/>
  <c r="AD207" i="5"/>
  <c r="R207" i="5"/>
  <c r="S208" i="5"/>
  <c r="F208" i="5"/>
  <c r="T208" i="5"/>
  <c r="G208" i="5"/>
  <c r="U208" i="5"/>
  <c r="H208" i="5"/>
  <c r="V208" i="5"/>
  <c r="I208" i="5"/>
  <c r="W208" i="5"/>
  <c r="J208" i="5"/>
  <c r="X208" i="5"/>
  <c r="K208" i="5"/>
  <c r="Y208" i="5"/>
  <c r="L208" i="5"/>
  <c r="Z208" i="5"/>
  <c r="M208" i="5"/>
  <c r="AA208" i="5"/>
  <c r="N208" i="5"/>
  <c r="AB208" i="5"/>
  <c r="O208" i="5"/>
  <c r="Q208" i="5"/>
  <c r="AD208" i="5"/>
  <c r="R208" i="5"/>
  <c r="S209" i="5"/>
  <c r="F209" i="5"/>
  <c r="T209" i="5"/>
  <c r="G209" i="5"/>
  <c r="U209" i="5"/>
  <c r="H209" i="5"/>
  <c r="V209" i="5"/>
  <c r="I209" i="5"/>
  <c r="W209" i="5"/>
  <c r="J209" i="5"/>
  <c r="X209" i="5"/>
  <c r="K209" i="5"/>
  <c r="Y209" i="5"/>
  <c r="L209" i="5"/>
  <c r="Z209" i="5"/>
  <c r="M209" i="5"/>
  <c r="AA209" i="5"/>
  <c r="N209" i="5"/>
  <c r="AB209" i="5"/>
  <c r="O209" i="5"/>
  <c r="Q209" i="5"/>
  <c r="AD209" i="5"/>
  <c r="R209" i="5"/>
  <c r="S210" i="5"/>
  <c r="F210" i="5"/>
  <c r="T210" i="5"/>
  <c r="G210" i="5"/>
  <c r="U210" i="5"/>
  <c r="H210" i="5"/>
  <c r="V210" i="5"/>
  <c r="I210" i="5"/>
  <c r="W210" i="5"/>
  <c r="J210" i="5"/>
  <c r="X210" i="5"/>
  <c r="K210" i="5"/>
  <c r="Y210" i="5"/>
  <c r="L210" i="5"/>
  <c r="Z210" i="5"/>
  <c r="M210" i="5"/>
  <c r="AA210" i="5"/>
  <c r="N210" i="5"/>
  <c r="AB210" i="5"/>
  <c r="O210" i="5"/>
  <c r="Q210" i="5"/>
  <c r="AD210" i="5"/>
  <c r="R210" i="5"/>
  <c r="S211" i="5"/>
  <c r="F211" i="5"/>
  <c r="T211" i="5"/>
  <c r="G211" i="5"/>
  <c r="U211" i="5"/>
  <c r="H211" i="5"/>
  <c r="V211" i="5"/>
  <c r="I211" i="5"/>
  <c r="W211" i="5"/>
  <c r="J211" i="5"/>
  <c r="X211" i="5"/>
  <c r="K211" i="5"/>
  <c r="Y211" i="5"/>
  <c r="L211" i="5"/>
  <c r="Z211" i="5"/>
  <c r="M211" i="5"/>
  <c r="AA211" i="5"/>
  <c r="N211" i="5"/>
  <c r="AB211" i="5"/>
  <c r="O211" i="5"/>
  <c r="Q211" i="5"/>
  <c r="AD211" i="5"/>
  <c r="R211" i="5"/>
  <c r="S212" i="5"/>
  <c r="F212" i="5"/>
  <c r="T212" i="5"/>
  <c r="G212" i="5"/>
  <c r="U212" i="5"/>
  <c r="H212" i="5"/>
  <c r="V212" i="5"/>
  <c r="I212" i="5"/>
  <c r="W212" i="5"/>
  <c r="J212" i="5"/>
  <c r="X212" i="5"/>
  <c r="K212" i="5"/>
  <c r="Y212" i="5"/>
  <c r="L212" i="5"/>
  <c r="Z212" i="5"/>
  <c r="M212" i="5"/>
  <c r="AA212" i="5"/>
  <c r="N212" i="5"/>
  <c r="AB212" i="5"/>
  <c r="O212" i="5"/>
  <c r="Q212" i="5"/>
  <c r="AD212" i="5"/>
  <c r="R212" i="5"/>
  <c r="D213" i="5"/>
  <c r="S213" i="5"/>
  <c r="F213" i="5"/>
  <c r="T213" i="5"/>
  <c r="G213" i="5"/>
  <c r="U213" i="5"/>
  <c r="H213" i="5"/>
  <c r="V213" i="5"/>
  <c r="I213" i="5"/>
  <c r="W213" i="5"/>
  <c r="J213" i="5"/>
  <c r="X213" i="5"/>
  <c r="K213" i="5"/>
  <c r="Y213" i="5"/>
  <c r="L213" i="5"/>
  <c r="Z213" i="5"/>
  <c r="M213" i="5"/>
  <c r="AA213" i="5"/>
  <c r="N213" i="5"/>
  <c r="AB213" i="5"/>
  <c r="O213" i="5"/>
  <c r="Q213" i="5"/>
  <c r="AD213" i="5"/>
  <c r="R213" i="5"/>
  <c r="D214" i="5"/>
  <c r="S214" i="5"/>
  <c r="F214" i="5"/>
  <c r="T214" i="5"/>
  <c r="G214" i="5"/>
  <c r="U214" i="5"/>
  <c r="H214" i="5"/>
  <c r="V214" i="5"/>
  <c r="I214" i="5"/>
  <c r="W214" i="5"/>
  <c r="J214" i="5"/>
  <c r="X214" i="5"/>
  <c r="K214" i="5"/>
  <c r="Y214" i="5"/>
  <c r="L214" i="5"/>
  <c r="Z214" i="5"/>
  <c r="M214" i="5"/>
  <c r="AA214" i="5"/>
  <c r="N214" i="5"/>
  <c r="AB214" i="5"/>
  <c r="O214" i="5"/>
  <c r="Q214" i="5"/>
  <c r="AD214" i="5"/>
  <c r="R214" i="5"/>
  <c r="D215" i="5"/>
  <c r="S215" i="5"/>
  <c r="F215" i="5"/>
  <c r="T215" i="5"/>
  <c r="G215" i="5"/>
  <c r="U215" i="5"/>
  <c r="H215" i="5"/>
  <c r="V215" i="5"/>
  <c r="I215" i="5"/>
  <c r="W215" i="5"/>
  <c r="J215" i="5"/>
  <c r="X215" i="5"/>
  <c r="K215" i="5"/>
  <c r="Y215" i="5"/>
  <c r="L215" i="5"/>
  <c r="Z215" i="5"/>
  <c r="M215" i="5"/>
  <c r="AA215" i="5"/>
  <c r="N215" i="5"/>
  <c r="AB215" i="5"/>
  <c r="O215" i="5"/>
  <c r="Q215" i="5"/>
  <c r="AD215" i="5"/>
  <c r="R215" i="5"/>
  <c r="D216" i="5"/>
  <c r="S216" i="5"/>
  <c r="F216" i="5"/>
  <c r="T216" i="5"/>
  <c r="G216" i="5"/>
  <c r="U216" i="5"/>
  <c r="H216" i="5"/>
  <c r="V216" i="5"/>
  <c r="I216" i="5"/>
  <c r="W216" i="5"/>
  <c r="J216" i="5"/>
  <c r="X216" i="5"/>
  <c r="K216" i="5"/>
  <c r="Y216" i="5"/>
  <c r="L216" i="5"/>
  <c r="Z216" i="5"/>
  <c r="M216" i="5"/>
  <c r="AA216" i="5"/>
  <c r="N216" i="5"/>
  <c r="AB216" i="5"/>
  <c r="O216" i="5"/>
  <c r="Q216" i="5"/>
  <c r="AD216" i="5"/>
  <c r="R216" i="5"/>
  <c r="D217" i="5"/>
  <c r="S217" i="5"/>
  <c r="F217" i="5"/>
  <c r="T217" i="5"/>
  <c r="G217" i="5"/>
  <c r="U217" i="5"/>
  <c r="H217" i="5"/>
  <c r="V217" i="5"/>
  <c r="I217" i="5"/>
  <c r="W217" i="5"/>
  <c r="J217" i="5"/>
  <c r="X217" i="5"/>
  <c r="K217" i="5"/>
  <c r="Y217" i="5"/>
  <c r="L217" i="5"/>
  <c r="Z217" i="5"/>
  <c r="M217" i="5"/>
  <c r="AA217" i="5"/>
  <c r="N217" i="5"/>
  <c r="AB217" i="5"/>
  <c r="O217" i="5"/>
  <c r="Q217" i="5"/>
  <c r="AD217" i="5"/>
  <c r="R217" i="5"/>
  <c r="D218" i="5"/>
  <c r="S218" i="5"/>
  <c r="F218" i="5"/>
  <c r="T218" i="5"/>
  <c r="G218" i="5"/>
  <c r="U218" i="5"/>
  <c r="H218" i="5"/>
  <c r="V218" i="5"/>
  <c r="I218" i="5"/>
  <c r="W218" i="5"/>
  <c r="J218" i="5"/>
  <c r="X218" i="5"/>
  <c r="K218" i="5"/>
  <c r="Y218" i="5"/>
  <c r="L218" i="5"/>
  <c r="Z218" i="5"/>
  <c r="M218" i="5"/>
  <c r="AA218" i="5"/>
  <c r="N218" i="5"/>
  <c r="AB218" i="5"/>
  <c r="O218" i="5"/>
  <c r="Q218" i="5"/>
  <c r="AD218" i="5"/>
  <c r="R218" i="5"/>
  <c r="D219" i="5"/>
  <c r="S219" i="5"/>
  <c r="F219" i="5"/>
  <c r="T219" i="5"/>
  <c r="G219" i="5"/>
  <c r="U219" i="5"/>
  <c r="H219" i="5"/>
  <c r="V219" i="5"/>
  <c r="I219" i="5"/>
  <c r="W219" i="5"/>
  <c r="J219" i="5"/>
  <c r="X219" i="5"/>
  <c r="K219" i="5"/>
  <c r="Y219" i="5"/>
  <c r="L219" i="5"/>
  <c r="Z219" i="5"/>
  <c r="M219" i="5"/>
  <c r="AA219" i="5"/>
  <c r="N219" i="5"/>
  <c r="AB219" i="5"/>
  <c r="O219" i="5"/>
  <c r="Q219" i="5"/>
  <c r="AD219" i="5"/>
  <c r="R219" i="5"/>
  <c r="D220" i="5"/>
  <c r="S220" i="5"/>
  <c r="F220" i="5"/>
  <c r="T220" i="5"/>
  <c r="G220" i="5"/>
  <c r="U220" i="5"/>
  <c r="H220" i="5"/>
  <c r="V220" i="5"/>
  <c r="I220" i="5"/>
  <c r="W220" i="5"/>
  <c r="J220" i="5"/>
  <c r="X220" i="5"/>
  <c r="K220" i="5"/>
  <c r="Y220" i="5"/>
  <c r="L220" i="5"/>
  <c r="Z220" i="5"/>
  <c r="M220" i="5"/>
  <c r="AA220" i="5"/>
  <c r="N220" i="5"/>
  <c r="AB220" i="5"/>
  <c r="O220" i="5"/>
  <c r="Q220" i="5"/>
  <c r="AD220" i="5"/>
  <c r="R220" i="5"/>
  <c r="D221" i="5"/>
  <c r="S221" i="5"/>
  <c r="F221" i="5"/>
  <c r="T221" i="5"/>
  <c r="G221" i="5"/>
  <c r="U221" i="5"/>
  <c r="H221" i="5"/>
  <c r="V221" i="5"/>
  <c r="I221" i="5"/>
  <c r="W221" i="5"/>
  <c r="J221" i="5"/>
  <c r="X221" i="5"/>
  <c r="K221" i="5"/>
  <c r="Y221" i="5"/>
  <c r="L221" i="5"/>
  <c r="Z221" i="5"/>
  <c r="M221" i="5"/>
  <c r="AA221" i="5"/>
  <c r="N221" i="5"/>
  <c r="AB221" i="5"/>
  <c r="O221" i="5"/>
  <c r="Q221" i="5"/>
  <c r="AD221" i="5"/>
  <c r="R221" i="5"/>
  <c r="D222" i="5"/>
  <c r="S222" i="5"/>
  <c r="F222" i="5"/>
  <c r="T222" i="5"/>
  <c r="G222" i="5"/>
  <c r="U222" i="5"/>
  <c r="H222" i="5"/>
  <c r="V222" i="5"/>
  <c r="I222" i="5"/>
  <c r="W222" i="5"/>
  <c r="J222" i="5"/>
  <c r="X222" i="5"/>
  <c r="K222" i="5"/>
  <c r="Y222" i="5"/>
  <c r="L222" i="5"/>
  <c r="Z222" i="5"/>
  <c r="M222" i="5"/>
  <c r="AA222" i="5"/>
  <c r="N222" i="5"/>
  <c r="AB222" i="5"/>
  <c r="O222" i="5"/>
  <c r="Q222" i="5"/>
  <c r="AD222" i="5"/>
  <c r="R222" i="5"/>
  <c r="F223" i="5"/>
  <c r="G223" i="5"/>
  <c r="H223" i="5"/>
  <c r="I223" i="5"/>
  <c r="J223" i="5"/>
  <c r="K223" i="5"/>
  <c r="L223" i="5"/>
  <c r="M223" i="5"/>
  <c r="N223" i="5"/>
  <c r="O223" i="5"/>
  <c r="P223" i="5"/>
  <c r="Q223" i="5"/>
  <c r="S223" i="5"/>
  <c r="T223" i="5"/>
  <c r="U223" i="5"/>
  <c r="V223" i="5"/>
  <c r="W223" i="5"/>
  <c r="X223" i="5"/>
  <c r="Y223" i="5"/>
  <c r="Z223" i="5"/>
  <c r="AA223" i="5"/>
  <c r="AB223" i="5"/>
  <c r="AC223" i="5"/>
  <c r="AD223" i="5"/>
  <c r="R223" i="5"/>
  <c r="F224" i="5"/>
  <c r="G224" i="5"/>
  <c r="H224" i="5"/>
  <c r="I224" i="5"/>
  <c r="J224" i="5"/>
  <c r="K224" i="5"/>
  <c r="L224" i="5"/>
  <c r="M224" i="5"/>
  <c r="N224" i="5"/>
  <c r="O224" i="5"/>
  <c r="AC224" i="5"/>
  <c r="P224" i="5"/>
  <c r="Q224" i="5"/>
  <c r="AD224" i="5"/>
  <c r="R224" i="5"/>
  <c r="F225" i="5"/>
  <c r="G225" i="5"/>
  <c r="H225" i="5"/>
  <c r="I225" i="5"/>
  <c r="J225" i="5"/>
  <c r="K225" i="5"/>
  <c r="L225" i="5"/>
  <c r="M225" i="5"/>
  <c r="N225" i="5"/>
  <c r="O225" i="5"/>
  <c r="AC225" i="5"/>
  <c r="P225" i="5"/>
  <c r="Q225" i="5"/>
  <c r="AD225" i="5"/>
  <c r="R225" i="5"/>
  <c r="F226" i="5"/>
  <c r="G226" i="5"/>
  <c r="H226" i="5"/>
  <c r="I226" i="5"/>
  <c r="J226" i="5"/>
  <c r="K226" i="5"/>
  <c r="L226" i="5"/>
  <c r="M226" i="5"/>
  <c r="N226" i="5"/>
  <c r="O226" i="5"/>
  <c r="AC226" i="5"/>
  <c r="P226" i="5"/>
  <c r="Q226" i="5"/>
  <c r="AD226" i="5"/>
  <c r="R226" i="5"/>
  <c r="F227" i="5"/>
  <c r="G227" i="5"/>
  <c r="H227" i="5"/>
  <c r="I227" i="5"/>
  <c r="J227" i="5"/>
  <c r="K227" i="5"/>
  <c r="L227" i="5"/>
  <c r="M227" i="5"/>
  <c r="N227" i="5"/>
  <c r="O227" i="5"/>
  <c r="AC227" i="5"/>
  <c r="P227" i="5"/>
  <c r="Q227" i="5"/>
  <c r="AD227" i="5"/>
  <c r="R227" i="5"/>
  <c r="F228" i="5"/>
  <c r="G228" i="5"/>
  <c r="H228" i="5"/>
  <c r="I228" i="5"/>
  <c r="J228" i="5"/>
  <c r="K228" i="5"/>
  <c r="L228" i="5"/>
  <c r="M228" i="5"/>
  <c r="N228" i="5"/>
  <c r="O228" i="5"/>
  <c r="AC228" i="5"/>
  <c r="P228" i="5"/>
  <c r="Q228" i="5"/>
  <c r="AD228" i="5"/>
  <c r="R228" i="5"/>
  <c r="F229" i="5"/>
  <c r="G229" i="5"/>
  <c r="H229" i="5"/>
  <c r="I229" i="5"/>
  <c r="J229" i="5"/>
  <c r="K229" i="5"/>
  <c r="L229" i="5"/>
  <c r="M229" i="5"/>
  <c r="N229" i="5"/>
  <c r="O229" i="5"/>
  <c r="AC229" i="5"/>
  <c r="P229" i="5"/>
  <c r="Q229" i="5"/>
  <c r="AD229" i="5"/>
  <c r="R229" i="5"/>
  <c r="F230" i="5"/>
  <c r="G230" i="5"/>
  <c r="H230" i="5"/>
  <c r="I230" i="5"/>
  <c r="J230" i="5"/>
  <c r="K230" i="5"/>
  <c r="L230" i="5"/>
  <c r="M230" i="5"/>
  <c r="N230" i="5"/>
  <c r="O230" i="5"/>
  <c r="AC230" i="5"/>
  <c r="P230" i="5"/>
  <c r="Q230" i="5"/>
  <c r="AD230" i="5"/>
  <c r="R230" i="5"/>
  <c r="F231" i="5"/>
  <c r="G231" i="5"/>
  <c r="H231" i="5"/>
  <c r="I231" i="5"/>
  <c r="J231" i="5"/>
  <c r="K231" i="5"/>
  <c r="L231" i="5"/>
  <c r="M231" i="5"/>
  <c r="N231" i="5"/>
  <c r="O231" i="5"/>
  <c r="AC231" i="5"/>
  <c r="P231" i="5"/>
  <c r="Q231" i="5"/>
  <c r="AD231" i="5"/>
  <c r="R231" i="5"/>
  <c r="F232" i="5"/>
  <c r="G232" i="5"/>
  <c r="H232" i="5"/>
  <c r="I232" i="5"/>
  <c r="J232" i="5"/>
  <c r="K232" i="5"/>
  <c r="L232" i="5"/>
  <c r="M232" i="5"/>
  <c r="N232" i="5"/>
  <c r="O232" i="5"/>
  <c r="AC232" i="5"/>
  <c r="P232" i="5"/>
  <c r="Q232" i="5"/>
  <c r="AD232" i="5"/>
  <c r="R232" i="5"/>
  <c r="D233" i="5"/>
  <c r="F233" i="5"/>
  <c r="G233" i="5"/>
  <c r="H233" i="5"/>
  <c r="I233" i="5"/>
  <c r="J233" i="5"/>
  <c r="K233" i="5"/>
  <c r="L233" i="5"/>
  <c r="M233" i="5"/>
  <c r="N233" i="5"/>
  <c r="O233" i="5"/>
  <c r="AC233" i="5"/>
  <c r="P233" i="5"/>
  <c r="Q233" i="5"/>
  <c r="AD233" i="5"/>
  <c r="R233" i="5"/>
  <c r="D234" i="5"/>
  <c r="F234" i="5"/>
  <c r="G234" i="5"/>
  <c r="H234" i="5"/>
  <c r="I234" i="5"/>
  <c r="J234" i="5"/>
  <c r="K234" i="5"/>
  <c r="L234" i="5"/>
  <c r="M234" i="5"/>
  <c r="N234" i="5"/>
  <c r="O234" i="5"/>
  <c r="AC234" i="5"/>
  <c r="P234" i="5"/>
  <c r="Q234" i="5"/>
  <c r="AD234" i="5"/>
  <c r="R234" i="5"/>
  <c r="D235" i="5"/>
  <c r="F235" i="5"/>
  <c r="G235" i="5"/>
  <c r="H235" i="5"/>
  <c r="I235" i="5"/>
  <c r="J235" i="5"/>
  <c r="K235" i="5"/>
  <c r="L235" i="5"/>
  <c r="M235" i="5"/>
  <c r="N235" i="5"/>
  <c r="O235" i="5"/>
  <c r="AC235" i="5"/>
  <c r="P235" i="5"/>
  <c r="Q235" i="5"/>
  <c r="AD235" i="5"/>
  <c r="R235" i="5"/>
  <c r="D236" i="5"/>
  <c r="F236" i="5"/>
  <c r="G236" i="5"/>
  <c r="H236" i="5"/>
  <c r="I236" i="5"/>
  <c r="J236" i="5"/>
  <c r="K236" i="5"/>
  <c r="L236" i="5"/>
  <c r="M236" i="5"/>
  <c r="N236" i="5"/>
  <c r="O236" i="5"/>
  <c r="AC236" i="5"/>
  <c r="P236" i="5"/>
  <c r="Q236" i="5"/>
  <c r="AD236" i="5"/>
  <c r="R236" i="5"/>
  <c r="D237" i="5"/>
  <c r="F237" i="5"/>
  <c r="G237" i="5"/>
  <c r="H237" i="5"/>
  <c r="I237" i="5"/>
  <c r="J237" i="5"/>
  <c r="K237" i="5"/>
  <c r="L237" i="5"/>
  <c r="M237" i="5"/>
  <c r="N237" i="5"/>
  <c r="O237" i="5"/>
  <c r="AC237" i="5"/>
  <c r="P237" i="5"/>
  <c r="Q237" i="5"/>
  <c r="AD237" i="5"/>
  <c r="R237" i="5"/>
  <c r="D238" i="5"/>
  <c r="F238" i="5"/>
  <c r="G238" i="5"/>
  <c r="H238" i="5"/>
  <c r="I238" i="5"/>
  <c r="J238" i="5"/>
  <c r="K238" i="5"/>
  <c r="L238" i="5"/>
  <c r="M238" i="5"/>
  <c r="N238" i="5"/>
  <c r="O238" i="5"/>
  <c r="AC238" i="5"/>
  <c r="P238" i="5"/>
  <c r="Q238" i="5"/>
  <c r="AD238" i="5"/>
  <c r="R238" i="5"/>
  <c r="D239" i="5"/>
  <c r="F239" i="5"/>
  <c r="G239" i="5"/>
  <c r="H239" i="5"/>
  <c r="I239" i="5"/>
  <c r="J239" i="5"/>
  <c r="K239" i="5"/>
  <c r="L239" i="5"/>
  <c r="M239" i="5"/>
  <c r="N239" i="5"/>
  <c r="O239" i="5"/>
  <c r="AC239" i="5"/>
  <c r="P239" i="5"/>
  <c r="Q239" i="5"/>
  <c r="AD239" i="5"/>
  <c r="R239" i="5"/>
  <c r="D240" i="5"/>
  <c r="F240" i="5"/>
  <c r="G240" i="5"/>
  <c r="H240" i="5"/>
  <c r="I240" i="5"/>
  <c r="J240" i="5"/>
  <c r="K240" i="5"/>
  <c r="L240" i="5"/>
  <c r="M240" i="5"/>
  <c r="N240" i="5"/>
  <c r="O240" i="5"/>
  <c r="AC240" i="5"/>
  <c r="P240" i="5"/>
  <c r="Q240" i="5"/>
  <c r="AD240" i="5"/>
  <c r="R240" i="5"/>
  <c r="D241" i="5"/>
  <c r="F241" i="5"/>
  <c r="G241" i="5"/>
  <c r="H241" i="5"/>
  <c r="I241" i="5"/>
  <c r="J241" i="5"/>
  <c r="K241" i="5"/>
  <c r="L241" i="5"/>
  <c r="M241" i="5"/>
  <c r="N241" i="5"/>
  <c r="O241" i="5"/>
  <c r="AC241" i="5"/>
  <c r="P241" i="5"/>
  <c r="Q241" i="5"/>
  <c r="AD241" i="5"/>
  <c r="R241" i="5"/>
  <c r="D242" i="5"/>
  <c r="F242" i="5"/>
  <c r="G242" i="5"/>
  <c r="H242" i="5"/>
  <c r="I242" i="5"/>
  <c r="J242" i="5"/>
  <c r="K242" i="5"/>
  <c r="L242" i="5"/>
  <c r="M242" i="5"/>
  <c r="N242" i="5"/>
  <c r="O242" i="5"/>
  <c r="AC242" i="5"/>
  <c r="P242" i="5"/>
  <c r="Q242" i="5"/>
  <c r="AD242" i="5"/>
  <c r="R242" i="5"/>
  <c r="F243" i="5"/>
  <c r="G243" i="5"/>
  <c r="H243" i="5"/>
  <c r="I243" i="5"/>
  <c r="J243" i="5"/>
  <c r="K243" i="5"/>
  <c r="L243" i="5"/>
  <c r="M243" i="5"/>
  <c r="N243" i="5"/>
  <c r="O243" i="5"/>
  <c r="AC243" i="5"/>
  <c r="P243" i="5"/>
  <c r="Q243" i="5"/>
  <c r="AD243" i="5"/>
  <c r="R243" i="5"/>
  <c r="F244" i="5"/>
  <c r="G244" i="5"/>
  <c r="H244" i="5"/>
  <c r="I244" i="5"/>
  <c r="J244" i="5"/>
  <c r="K244" i="5"/>
  <c r="L244" i="5"/>
  <c r="M244" i="5"/>
  <c r="N244" i="5"/>
  <c r="O244" i="5"/>
  <c r="AC244" i="5"/>
  <c r="P244" i="5"/>
  <c r="Q244" i="5"/>
  <c r="AD244" i="5"/>
  <c r="R244" i="5"/>
  <c r="F245" i="5"/>
  <c r="G245" i="5"/>
  <c r="H245" i="5"/>
  <c r="I245" i="5"/>
  <c r="J245" i="5"/>
  <c r="K245" i="5"/>
  <c r="L245" i="5"/>
  <c r="M245" i="5"/>
  <c r="N245" i="5"/>
  <c r="O245" i="5"/>
  <c r="AC245" i="5"/>
  <c r="P245" i="5"/>
  <c r="Q245" i="5"/>
  <c r="AD245" i="5"/>
  <c r="R245" i="5"/>
  <c r="F246" i="5"/>
  <c r="G246" i="5"/>
  <c r="H246" i="5"/>
  <c r="I246" i="5"/>
  <c r="J246" i="5"/>
  <c r="K246" i="5"/>
  <c r="L246" i="5"/>
  <c r="M246" i="5"/>
  <c r="N246" i="5"/>
  <c r="O246" i="5"/>
  <c r="AC246" i="5"/>
  <c r="P246" i="5"/>
  <c r="Q246" i="5"/>
  <c r="AD246" i="5"/>
  <c r="R246" i="5"/>
  <c r="F247" i="5"/>
  <c r="G247" i="5"/>
  <c r="H247" i="5"/>
  <c r="I247" i="5"/>
  <c r="J247" i="5"/>
  <c r="K247" i="5"/>
  <c r="L247" i="5"/>
  <c r="M247" i="5"/>
  <c r="N247" i="5"/>
  <c r="O247" i="5"/>
  <c r="AC247" i="5"/>
  <c r="P247" i="5"/>
  <c r="Q247" i="5"/>
  <c r="AD247" i="5"/>
  <c r="R247" i="5"/>
  <c r="F248" i="5"/>
  <c r="G248" i="5"/>
  <c r="H248" i="5"/>
  <c r="I248" i="5"/>
  <c r="J248" i="5"/>
  <c r="K248" i="5"/>
  <c r="L248" i="5"/>
  <c r="M248" i="5"/>
  <c r="N248" i="5"/>
  <c r="O248" i="5"/>
  <c r="AC248" i="5"/>
  <c r="P248" i="5"/>
  <c r="Q248" i="5"/>
  <c r="AD248" i="5"/>
  <c r="R248" i="5"/>
  <c r="F249" i="5"/>
  <c r="G249" i="5"/>
  <c r="H249" i="5"/>
  <c r="I249" i="5"/>
  <c r="J249" i="5"/>
  <c r="K249" i="5"/>
  <c r="L249" i="5"/>
  <c r="M249" i="5"/>
  <c r="N249" i="5"/>
  <c r="O249" i="5"/>
  <c r="AC249" i="5"/>
  <c r="P249" i="5"/>
  <c r="Q249" i="5"/>
  <c r="AD249" i="5"/>
  <c r="R249" i="5"/>
  <c r="F250" i="5"/>
  <c r="G250" i="5"/>
  <c r="H250" i="5"/>
  <c r="I250" i="5"/>
  <c r="J250" i="5"/>
  <c r="K250" i="5"/>
  <c r="L250" i="5"/>
  <c r="M250" i="5"/>
  <c r="N250" i="5"/>
  <c r="O250" i="5"/>
  <c r="AC250" i="5"/>
  <c r="P250" i="5"/>
  <c r="Q250" i="5"/>
  <c r="AD250" i="5"/>
  <c r="R250" i="5"/>
  <c r="F251" i="5"/>
  <c r="G251" i="5"/>
  <c r="H251" i="5"/>
  <c r="I251" i="5"/>
  <c r="J251" i="5"/>
  <c r="K251" i="5"/>
  <c r="L251" i="5"/>
  <c r="M251" i="5"/>
  <c r="N251" i="5"/>
  <c r="O251" i="5"/>
  <c r="AC251" i="5"/>
  <c r="P251" i="5"/>
  <c r="Q251" i="5"/>
  <c r="AD251" i="5"/>
  <c r="R251" i="5"/>
  <c r="F252" i="5"/>
  <c r="G252" i="5"/>
  <c r="H252" i="5"/>
  <c r="I252" i="5"/>
  <c r="J252" i="5"/>
  <c r="K252" i="5"/>
  <c r="L252" i="5"/>
  <c r="M252" i="5"/>
  <c r="N252" i="5"/>
  <c r="O252" i="5"/>
  <c r="AC252" i="5"/>
  <c r="P252" i="5"/>
  <c r="Q252" i="5"/>
  <c r="AD252" i="5"/>
  <c r="R252" i="5"/>
  <c r="F253" i="5"/>
  <c r="G253" i="5"/>
  <c r="H253" i="5"/>
  <c r="I253" i="5"/>
  <c r="J253" i="5"/>
  <c r="K253" i="5"/>
  <c r="L253" i="5"/>
  <c r="M253" i="5"/>
  <c r="N253" i="5"/>
  <c r="O253" i="5"/>
  <c r="AC253" i="5"/>
  <c r="P253" i="5"/>
  <c r="Q253" i="5"/>
  <c r="AD253" i="5"/>
  <c r="R253" i="5"/>
  <c r="AC254" i="5"/>
  <c r="AD254" i="5"/>
  <c r="Q292" i="5"/>
  <c r="F303" i="5"/>
  <c r="G303" i="5"/>
  <c r="H303" i="5"/>
  <c r="I303" i="5"/>
  <c r="J303" i="5"/>
  <c r="K303" i="5"/>
  <c r="L303" i="5"/>
  <c r="M303" i="5"/>
  <c r="N303" i="5"/>
  <c r="O303" i="5"/>
  <c r="P303" i="5"/>
  <c r="Q303" i="5"/>
  <c r="F292" i="5"/>
  <c r="F254" i="5"/>
  <c r="G292" i="5"/>
  <c r="G254" i="5"/>
  <c r="H292" i="5"/>
  <c r="H254" i="5"/>
  <c r="I292" i="5"/>
  <c r="I254" i="5"/>
  <c r="J292" i="5"/>
  <c r="J254" i="5"/>
  <c r="K292" i="5"/>
  <c r="K254" i="5"/>
  <c r="L292" i="5"/>
  <c r="L254" i="5"/>
  <c r="M292" i="5"/>
  <c r="M254" i="5"/>
  <c r="N292" i="5"/>
  <c r="N254" i="5"/>
  <c r="O292" i="5"/>
  <c r="O254" i="5"/>
  <c r="P292" i="5"/>
  <c r="P254" i="5"/>
  <c r="Q254" i="5"/>
  <c r="R254" i="5"/>
  <c r="AC255" i="5"/>
  <c r="AD255" i="5"/>
  <c r="Q293" i="5"/>
  <c r="F293" i="5"/>
  <c r="F255" i="5"/>
  <c r="G293" i="5"/>
  <c r="G255" i="5"/>
  <c r="H293" i="5"/>
  <c r="H255" i="5"/>
  <c r="I293" i="5"/>
  <c r="I255" i="5"/>
  <c r="J293" i="5"/>
  <c r="J255" i="5"/>
  <c r="K293" i="5"/>
  <c r="K255" i="5"/>
  <c r="L293" i="5"/>
  <c r="L255" i="5"/>
  <c r="M293" i="5"/>
  <c r="M255" i="5"/>
  <c r="N293" i="5"/>
  <c r="N255" i="5"/>
  <c r="O293" i="5"/>
  <c r="O255" i="5"/>
  <c r="P293" i="5"/>
  <c r="P255" i="5"/>
  <c r="Q255" i="5"/>
  <c r="R255" i="5"/>
  <c r="F256" i="5"/>
  <c r="G256" i="5"/>
  <c r="H256" i="5"/>
  <c r="I256" i="5"/>
  <c r="J256" i="5"/>
  <c r="K256" i="5"/>
  <c r="L256" i="5"/>
  <c r="M256" i="5"/>
  <c r="N256" i="5"/>
  <c r="O256" i="5"/>
  <c r="AC256" i="5"/>
  <c r="P256" i="5"/>
  <c r="Q256" i="5"/>
  <c r="AD256" i="5"/>
  <c r="R256" i="5"/>
  <c r="F257" i="5"/>
  <c r="G257" i="5"/>
  <c r="H257" i="5"/>
  <c r="I257" i="5"/>
  <c r="J257" i="5"/>
  <c r="K257" i="5"/>
  <c r="L257" i="5"/>
  <c r="M257" i="5"/>
  <c r="N257" i="5"/>
  <c r="O257" i="5"/>
  <c r="AC257" i="5"/>
  <c r="P257" i="5"/>
  <c r="Q257" i="5"/>
  <c r="AD257" i="5"/>
  <c r="R257" i="5"/>
  <c r="AC258" i="5"/>
  <c r="AD258" i="5"/>
  <c r="Q259" i="5"/>
  <c r="AD259" i="5"/>
  <c r="R259" i="5"/>
  <c r="Q260" i="5"/>
  <c r="AD260" i="5"/>
  <c r="R260" i="5"/>
  <c r="Q261" i="5"/>
  <c r="AD261" i="5"/>
  <c r="R261" i="5"/>
  <c r="Q262" i="5"/>
  <c r="AD262" i="5"/>
  <c r="R262" i="5"/>
  <c r="Q263" i="5"/>
  <c r="AD263" i="5"/>
  <c r="R263" i="5"/>
  <c r="Q264" i="5"/>
  <c r="AD264" i="5"/>
  <c r="R264" i="5"/>
  <c r="Q265" i="5"/>
  <c r="AD265" i="5"/>
  <c r="R265" i="5"/>
  <c r="Q266" i="5"/>
  <c r="AD266" i="5"/>
  <c r="R266" i="5"/>
  <c r="Q267" i="5"/>
  <c r="AD267" i="5"/>
  <c r="R267" i="5"/>
  <c r="Q268" i="5"/>
  <c r="AD268" i="5"/>
  <c r="R268" i="5"/>
  <c r="Q269" i="5"/>
  <c r="AD269" i="5"/>
  <c r="R269" i="5"/>
  <c r="Q270" i="5"/>
  <c r="AD270" i="5"/>
  <c r="R270" i="5"/>
  <c r="Q271" i="5"/>
  <c r="AD271" i="5"/>
  <c r="R271" i="5"/>
  <c r="Q272" i="5"/>
  <c r="AD272" i="5"/>
  <c r="R272" i="5"/>
  <c r="Q273" i="5"/>
  <c r="AD273" i="5"/>
  <c r="R273" i="5"/>
  <c r="Q274" i="5"/>
  <c r="AD274" i="5"/>
  <c r="R274" i="5"/>
  <c r="Q275" i="5"/>
  <c r="AD275" i="5"/>
  <c r="R275" i="5"/>
  <c r="Q276" i="5"/>
  <c r="AD276" i="5"/>
  <c r="R276" i="5"/>
  <c r="Q277" i="5"/>
  <c r="AD277" i="5"/>
  <c r="R277" i="5"/>
  <c r="Q278" i="5"/>
  <c r="AD278" i="5"/>
  <c r="R278" i="5"/>
  <c r="Q279" i="5"/>
  <c r="AD279" i="5"/>
  <c r="R279" i="5"/>
  <c r="Q280" i="5"/>
  <c r="AD280" i="5"/>
  <c r="R280" i="5"/>
  <c r="Q281" i="5"/>
  <c r="AD281" i="5"/>
  <c r="R281" i="5"/>
  <c r="Q282" i="5"/>
  <c r="AD282" i="5"/>
  <c r="R282" i="5"/>
  <c r="Q283" i="5"/>
  <c r="AD283" i="5"/>
  <c r="R283" i="5"/>
  <c r="Q284" i="5"/>
  <c r="AD284" i="5"/>
  <c r="R284" i="5"/>
  <c r="Q285" i="5"/>
  <c r="AD285" i="5"/>
  <c r="R285" i="5"/>
  <c r="Q294" i="5"/>
  <c r="F294" i="5"/>
  <c r="F258" i="5"/>
  <c r="F177" i="9"/>
  <c r="G177" i="9"/>
  <c r="H177" i="9"/>
  <c r="J177" i="9"/>
  <c r="F176" i="9"/>
  <c r="G176" i="9"/>
  <c r="H176" i="9"/>
  <c r="J176" i="9"/>
  <c r="F175" i="9"/>
  <c r="G175" i="9"/>
  <c r="H175" i="9"/>
  <c r="J175" i="9"/>
  <c r="F174" i="9"/>
  <c r="G174" i="9"/>
  <c r="H174" i="9"/>
  <c r="J174" i="9"/>
  <c r="F173" i="9"/>
  <c r="G173" i="9"/>
  <c r="H173" i="9"/>
  <c r="J173" i="9"/>
  <c r="F172" i="9"/>
  <c r="G172" i="9"/>
  <c r="H172" i="9"/>
  <c r="J172" i="9"/>
  <c r="F171" i="9"/>
  <c r="G171" i="9"/>
  <c r="H171" i="9"/>
  <c r="J171" i="9"/>
  <c r="F170" i="9"/>
  <c r="G170" i="9"/>
  <c r="H170" i="9"/>
  <c r="J170" i="9"/>
  <c r="F169" i="9"/>
  <c r="G169" i="9"/>
  <c r="H169" i="9"/>
  <c r="J169" i="9"/>
  <c r="F168" i="9"/>
  <c r="G168" i="9"/>
  <c r="H168" i="9"/>
  <c r="J168" i="9"/>
  <c r="F167" i="9"/>
  <c r="G167" i="9"/>
  <c r="H167" i="9"/>
  <c r="J167" i="9"/>
  <c r="F166" i="9"/>
  <c r="G166" i="9"/>
  <c r="H166" i="9"/>
  <c r="J166" i="9"/>
  <c r="F165" i="9"/>
  <c r="G165" i="9"/>
  <c r="H165" i="9"/>
  <c r="J165" i="9"/>
  <c r="F164" i="9"/>
  <c r="G164" i="9"/>
  <c r="H164" i="9"/>
  <c r="J164" i="9"/>
  <c r="F163" i="9"/>
  <c r="G163" i="9"/>
  <c r="H163" i="9"/>
  <c r="J163" i="9"/>
  <c r="F160" i="9"/>
  <c r="G160" i="9"/>
  <c r="H160" i="9"/>
  <c r="J160" i="9"/>
  <c r="F159" i="9"/>
  <c r="G159" i="9"/>
  <c r="H159" i="9"/>
  <c r="J159" i="9"/>
  <c r="F158" i="9"/>
  <c r="G158" i="9"/>
  <c r="H158" i="9"/>
  <c r="J158" i="9"/>
  <c r="F157" i="9"/>
  <c r="G157" i="9"/>
  <c r="H157" i="9"/>
  <c r="J157" i="9"/>
  <c r="F156" i="9"/>
  <c r="G156" i="9"/>
  <c r="H156" i="9"/>
  <c r="J156" i="9"/>
  <c r="F155" i="9"/>
  <c r="G155" i="9"/>
  <c r="H155" i="9"/>
  <c r="J155" i="9"/>
  <c r="F154" i="9"/>
  <c r="G154" i="9"/>
  <c r="H154" i="9"/>
  <c r="J154" i="9"/>
  <c r="F153" i="9"/>
  <c r="G153" i="9"/>
  <c r="H153" i="9"/>
  <c r="J153" i="9"/>
  <c r="F152" i="9"/>
  <c r="G152" i="9"/>
  <c r="H152" i="9"/>
  <c r="J152" i="9"/>
  <c r="F151" i="9"/>
  <c r="G151" i="9"/>
  <c r="H151" i="9"/>
  <c r="J151" i="9"/>
  <c r="F150" i="9"/>
  <c r="G150" i="9"/>
  <c r="H150" i="9"/>
  <c r="J150" i="9"/>
  <c r="F149" i="9"/>
  <c r="G149" i="9"/>
  <c r="H149" i="9"/>
  <c r="J149" i="9"/>
  <c r="F148" i="9"/>
  <c r="G148" i="9"/>
  <c r="H148" i="9"/>
  <c r="J148" i="9"/>
  <c r="F147" i="9"/>
  <c r="G147" i="9"/>
  <c r="H147" i="9"/>
  <c r="J147" i="9"/>
  <c r="F146" i="9"/>
  <c r="G146" i="9"/>
  <c r="H146" i="9"/>
  <c r="J146" i="9"/>
  <c r="F145" i="9"/>
  <c r="G145" i="9"/>
  <c r="H145" i="9"/>
  <c r="J145" i="9"/>
  <c r="F144" i="9"/>
  <c r="G144" i="9"/>
  <c r="H144" i="9"/>
  <c r="J144" i="9"/>
  <c r="F143" i="9"/>
  <c r="G143" i="9"/>
  <c r="H143" i="9"/>
  <c r="J143" i="9"/>
  <c r="F142" i="9"/>
  <c r="G142" i="9"/>
  <c r="H142" i="9"/>
  <c r="J142" i="9"/>
  <c r="F137" i="9"/>
  <c r="G137" i="9"/>
  <c r="H137" i="9"/>
  <c r="J137" i="9"/>
  <c r="F136" i="9"/>
  <c r="G136" i="9"/>
  <c r="H136" i="9"/>
  <c r="J136" i="9"/>
  <c r="F135" i="9"/>
  <c r="G135" i="9"/>
  <c r="H135" i="9"/>
  <c r="J135" i="9"/>
  <c r="F134" i="9"/>
  <c r="G134" i="9"/>
  <c r="H134" i="9"/>
  <c r="J134" i="9"/>
  <c r="F133" i="9"/>
  <c r="G133" i="9"/>
  <c r="H133" i="9"/>
  <c r="J133" i="9"/>
  <c r="F132" i="9"/>
  <c r="G132" i="9"/>
  <c r="H132" i="9"/>
  <c r="J132" i="9"/>
  <c r="F131" i="9"/>
  <c r="G131" i="9"/>
  <c r="H131" i="9"/>
  <c r="J131" i="9"/>
  <c r="F130" i="9"/>
  <c r="G130" i="9"/>
  <c r="H130" i="9"/>
  <c r="J130" i="9"/>
  <c r="F129" i="9"/>
  <c r="G129" i="9"/>
  <c r="H129" i="9"/>
  <c r="J129" i="9"/>
  <c r="F128" i="9"/>
  <c r="G128" i="9"/>
  <c r="H128" i="9"/>
  <c r="J128" i="9"/>
  <c r="F127" i="9"/>
  <c r="G127" i="9"/>
  <c r="H127" i="9"/>
  <c r="J127" i="9"/>
  <c r="F126" i="9"/>
  <c r="G126" i="9"/>
  <c r="H126" i="9"/>
  <c r="J126" i="9"/>
  <c r="F125" i="9"/>
  <c r="G125" i="9"/>
  <c r="H125" i="9"/>
  <c r="J125" i="9"/>
  <c r="F124" i="9"/>
  <c r="G124" i="9"/>
  <c r="H124" i="9"/>
  <c r="J124" i="9"/>
  <c r="F123" i="9"/>
  <c r="G123" i="9"/>
  <c r="H123" i="9"/>
  <c r="J123" i="9"/>
  <c r="F122" i="9"/>
  <c r="G122" i="9"/>
  <c r="H122" i="9"/>
  <c r="J122" i="9"/>
  <c r="F121" i="9"/>
  <c r="G121" i="9"/>
  <c r="H121" i="9"/>
  <c r="J121" i="9"/>
  <c r="F120" i="9"/>
  <c r="G120" i="9"/>
  <c r="H120" i="9"/>
  <c r="J120" i="9"/>
  <c r="F119" i="9"/>
  <c r="G119" i="9"/>
  <c r="H119" i="9"/>
  <c r="J119" i="9"/>
  <c r="F118" i="9"/>
  <c r="G118" i="9"/>
  <c r="H118" i="9"/>
  <c r="J118" i="9"/>
  <c r="F117" i="9"/>
  <c r="G117" i="9"/>
  <c r="H117" i="9"/>
  <c r="J117" i="9"/>
  <c r="F116" i="9"/>
  <c r="G116" i="9"/>
  <c r="H116" i="9"/>
  <c r="J116" i="9"/>
  <c r="F115" i="9"/>
  <c r="G115" i="9"/>
  <c r="H115" i="9"/>
  <c r="J115" i="9"/>
  <c r="F114" i="9"/>
  <c r="G114" i="9"/>
  <c r="H114" i="9"/>
  <c r="J114" i="9"/>
  <c r="F113" i="9"/>
  <c r="G113" i="9"/>
  <c r="H113" i="9"/>
  <c r="J113" i="9"/>
  <c r="F112" i="9"/>
  <c r="G112" i="9"/>
  <c r="H112" i="9"/>
  <c r="J112" i="9"/>
  <c r="F111" i="9"/>
  <c r="G111" i="9"/>
  <c r="H111" i="9"/>
  <c r="J111" i="9"/>
  <c r="F110" i="9"/>
  <c r="G110" i="9"/>
  <c r="H110" i="9"/>
  <c r="J110" i="9"/>
  <c r="F109" i="9"/>
  <c r="G109" i="9"/>
  <c r="H109" i="9"/>
  <c r="J109" i="9"/>
  <c r="F108" i="9"/>
  <c r="G108" i="9"/>
  <c r="H108" i="9"/>
  <c r="J108" i="9"/>
  <c r="F107" i="9"/>
  <c r="G107" i="9"/>
  <c r="H107" i="9"/>
  <c r="J107" i="9"/>
  <c r="F106" i="9"/>
  <c r="G106" i="9"/>
  <c r="H106" i="9"/>
  <c r="J106" i="9"/>
  <c r="F105" i="9"/>
  <c r="G105" i="9"/>
  <c r="H105" i="9"/>
  <c r="J105" i="9"/>
  <c r="F104" i="9"/>
  <c r="G104" i="9"/>
  <c r="H104" i="9"/>
  <c r="J104" i="9"/>
  <c r="F103" i="9"/>
  <c r="G103" i="9"/>
  <c r="H103" i="9"/>
  <c r="J103" i="9"/>
  <c r="F102" i="9"/>
  <c r="G102" i="9"/>
  <c r="H102" i="9"/>
  <c r="J102" i="9"/>
  <c r="F101" i="9"/>
  <c r="G101" i="9"/>
  <c r="H101" i="9"/>
  <c r="J101" i="9"/>
  <c r="F98" i="9"/>
  <c r="G98" i="9"/>
  <c r="H98" i="9"/>
  <c r="J98" i="9"/>
  <c r="F97" i="9"/>
  <c r="G97" i="9"/>
  <c r="H97" i="9"/>
  <c r="J97" i="9"/>
  <c r="F96" i="9"/>
  <c r="G96" i="9"/>
  <c r="H96" i="9"/>
  <c r="J96" i="9"/>
  <c r="F95" i="9"/>
  <c r="G95" i="9"/>
  <c r="H95" i="9"/>
  <c r="J95" i="9"/>
  <c r="F94" i="9"/>
  <c r="G94" i="9"/>
  <c r="H94" i="9"/>
  <c r="J94" i="9"/>
  <c r="F93" i="9"/>
  <c r="G93" i="9"/>
  <c r="H93" i="9"/>
  <c r="J93" i="9"/>
  <c r="F92" i="9"/>
  <c r="G92" i="9"/>
  <c r="H92" i="9"/>
  <c r="J92" i="9"/>
  <c r="F91" i="9"/>
  <c r="G91" i="9"/>
  <c r="H91" i="9"/>
  <c r="J91" i="9"/>
  <c r="F90" i="9"/>
  <c r="G90" i="9"/>
  <c r="H90" i="9"/>
  <c r="J90" i="9"/>
  <c r="F89" i="9"/>
  <c r="G89" i="9"/>
  <c r="H89" i="9"/>
  <c r="J89" i="9"/>
  <c r="F88" i="9"/>
  <c r="G88" i="9"/>
  <c r="H88" i="9"/>
  <c r="J88" i="9"/>
  <c r="F87" i="9"/>
  <c r="G87" i="9"/>
  <c r="H87" i="9"/>
  <c r="J87" i="9"/>
  <c r="F86" i="9"/>
  <c r="G86" i="9"/>
  <c r="H86" i="9"/>
  <c r="J86" i="9"/>
  <c r="F85" i="9"/>
  <c r="G85" i="9"/>
  <c r="H85" i="9"/>
  <c r="J85" i="9"/>
  <c r="F84" i="9"/>
  <c r="G84" i="9"/>
  <c r="H84" i="9"/>
  <c r="J84" i="9"/>
  <c r="F83" i="9"/>
  <c r="G83" i="9"/>
  <c r="H83" i="9"/>
  <c r="J83" i="9"/>
  <c r="F82" i="9"/>
  <c r="G82" i="9"/>
  <c r="H82" i="9"/>
  <c r="J82" i="9"/>
  <c r="F81" i="9"/>
  <c r="G81" i="9"/>
  <c r="H81" i="9"/>
  <c r="J81" i="9"/>
  <c r="F80" i="9"/>
  <c r="G80" i="9"/>
  <c r="H80" i="9"/>
  <c r="J80" i="9"/>
  <c r="F75" i="9"/>
  <c r="G75" i="9"/>
  <c r="H75" i="9"/>
  <c r="J75" i="9"/>
  <c r="F74" i="9"/>
  <c r="G74" i="9"/>
  <c r="H74" i="9"/>
  <c r="J74" i="9"/>
  <c r="F73" i="9"/>
  <c r="G73" i="9"/>
  <c r="H73" i="9"/>
  <c r="J73" i="9"/>
  <c r="F72" i="9"/>
  <c r="G72" i="9"/>
  <c r="H72" i="9"/>
  <c r="J72" i="9"/>
  <c r="F71" i="9"/>
  <c r="G71" i="9"/>
  <c r="H71" i="9"/>
  <c r="J71" i="9"/>
  <c r="F70" i="9"/>
  <c r="G70" i="9"/>
  <c r="H70" i="9"/>
  <c r="J70" i="9"/>
  <c r="F69" i="9"/>
  <c r="G69" i="9"/>
  <c r="H69" i="9"/>
  <c r="J69" i="9"/>
  <c r="F68" i="9"/>
  <c r="G68" i="9"/>
  <c r="H68" i="9"/>
  <c r="J68" i="9"/>
  <c r="F67" i="9"/>
  <c r="G67" i="9"/>
  <c r="H67" i="9"/>
  <c r="J67" i="9"/>
  <c r="F66" i="9"/>
  <c r="G66" i="9"/>
  <c r="H66" i="9"/>
  <c r="J66" i="9"/>
  <c r="F65" i="9"/>
  <c r="G65" i="9"/>
  <c r="H65" i="9"/>
  <c r="J65" i="9"/>
  <c r="F64" i="9"/>
  <c r="G64" i="9"/>
  <c r="H64" i="9"/>
  <c r="J64" i="9"/>
  <c r="F63" i="9"/>
  <c r="G63" i="9"/>
  <c r="H63" i="9"/>
  <c r="J63" i="9"/>
  <c r="D61" i="9"/>
  <c r="G61" i="9"/>
  <c r="F61" i="9"/>
  <c r="H61" i="9"/>
  <c r="J61" i="9"/>
  <c r="D60" i="9"/>
  <c r="G60" i="9"/>
  <c r="F60" i="9"/>
  <c r="H60" i="9"/>
  <c r="J60" i="9"/>
  <c r="D59" i="9"/>
  <c r="G59" i="9"/>
  <c r="F59" i="9"/>
  <c r="H59" i="9"/>
  <c r="J59" i="9"/>
  <c r="D58" i="9"/>
  <c r="G58" i="9"/>
  <c r="F58" i="9"/>
  <c r="H58" i="9"/>
  <c r="J58" i="9"/>
  <c r="D57" i="9"/>
  <c r="G57" i="9"/>
  <c r="F57" i="9"/>
  <c r="H57" i="9"/>
  <c r="J57" i="9"/>
  <c r="D56" i="9"/>
  <c r="G56" i="9"/>
  <c r="F56" i="9"/>
  <c r="H56" i="9"/>
  <c r="J56" i="9"/>
  <c r="D55" i="9"/>
  <c r="G55" i="9"/>
  <c r="F55" i="9"/>
  <c r="H55" i="9"/>
  <c r="J55" i="9"/>
  <c r="D54" i="9"/>
  <c r="G54" i="9"/>
  <c r="F54" i="9"/>
  <c r="H54" i="9"/>
  <c r="J54" i="9"/>
  <c r="D53" i="9"/>
  <c r="G53" i="9"/>
  <c r="F53" i="9"/>
  <c r="H53" i="9"/>
  <c r="J53" i="9"/>
  <c r="D52" i="9"/>
  <c r="G52" i="9"/>
  <c r="F52" i="9"/>
  <c r="H52" i="9"/>
  <c r="J52" i="9"/>
  <c r="F50" i="9"/>
  <c r="H50" i="9"/>
  <c r="J50" i="9"/>
  <c r="F49" i="9"/>
  <c r="H49" i="9"/>
  <c r="J49" i="9"/>
  <c r="F48" i="9"/>
  <c r="H48" i="9"/>
  <c r="J48" i="9"/>
  <c r="F47" i="9"/>
  <c r="H47" i="9"/>
  <c r="J47" i="9"/>
  <c r="F46" i="9"/>
  <c r="H46" i="9"/>
  <c r="J46" i="9"/>
  <c r="F45" i="9"/>
  <c r="H45" i="9"/>
  <c r="J45" i="9"/>
  <c r="F44" i="9"/>
  <c r="H44" i="9"/>
  <c r="J44" i="9"/>
  <c r="F43" i="9"/>
  <c r="H43" i="9"/>
  <c r="J43" i="9"/>
  <c r="F42" i="9"/>
  <c r="H42" i="9"/>
  <c r="J42" i="9"/>
  <c r="F41" i="9"/>
  <c r="H41" i="9"/>
  <c r="J41" i="9"/>
  <c r="F40" i="9"/>
  <c r="H40" i="9"/>
  <c r="J40" i="9"/>
  <c r="F39" i="9"/>
  <c r="H39" i="9"/>
  <c r="J39" i="9"/>
  <c r="F37" i="9"/>
  <c r="H37" i="9"/>
  <c r="J37" i="9"/>
  <c r="F36" i="9"/>
  <c r="H36" i="9"/>
  <c r="J36" i="9"/>
  <c r="F35" i="9"/>
  <c r="H35" i="9"/>
  <c r="J35" i="9"/>
  <c r="F34" i="9"/>
  <c r="H34" i="9"/>
  <c r="J34" i="9"/>
  <c r="F33" i="9"/>
  <c r="H33" i="9"/>
  <c r="J33" i="9"/>
  <c r="F32" i="9"/>
  <c r="H32" i="9"/>
  <c r="J32" i="9"/>
  <c r="F31" i="9"/>
  <c r="H31" i="9"/>
  <c r="J31" i="9"/>
  <c r="F30" i="9"/>
  <c r="H30" i="9"/>
  <c r="J30" i="9"/>
  <c r="F29" i="9"/>
  <c r="H29" i="9"/>
  <c r="J29" i="9"/>
  <c r="F28" i="9"/>
  <c r="H28" i="9"/>
  <c r="J28" i="9"/>
  <c r="F27" i="9"/>
  <c r="H27" i="9"/>
  <c r="J27" i="9"/>
  <c r="F26" i="9"/>
  <c r="H26" i="9"/>
  <c r="J26" i="9"/>
  <c r="F25" i="9"/>
  <c r="H25" i="9"/>
  <c r="J25" i="9"/>
  <c r="F24" i="9"/>
  <c r="H24" i="9"/>
  <c r="J24" i="9"/>
  <c r="F22" i="9"/>
  <c r="H22" i="9"/>
  <c r="J22" i="9"/>
  <c r="F21" i="9"/>
  <c r="H21" i="9"/>
  <c r="J21" i="9"/>
  <c r="F20" i="9"/>
  <c r="H20" i="9"/>
  <c r="J20" i="9"/>
  <c r="F19" i="9"/>
  <c r="H19" i="9"/>
  <c r="J19" i="9"/>
  <c r="F18" i="9"/>
  <c r="H18" i="9"/>
  <c r="J18" i="9"/>
  <c r="F17" i="9"/>
  <c r="H17" i="9"/>
  <c r="J17" i="9"/>
  <c r="F16" i="9"/>
  <c r="H16" i="9"/>
  <c r="J16" i="9"/>
  <c r="F15" i="9"/>
  <c r="H15" i="9"/>
  <c r="J15" i="9"/>
  <c r="F14" i="9"/>
  <c r="H14" i="9"/>
  <c r="J14" i="9"/>
  <c r="F12" i="9"/>
  <c r="H12" i="9"/>
  <c r="J12" i="9"/>
  <c r="F13" i="9"/>
  <c r="H13" i="9"/>
  <c r="J13" i="9"/>
  <c r="F11" i="9"/>
  <c r="H11" i="9"/>
  <c r="J11" i="9"/>
  <c r="H212" i="8"/>
  <c r="J212" i="8"/>
  <c r="G500" i="12"/>
  <c r="G499" i="12"/>
  <c r="G498" i="12"/>
  <c r="G497" i="12"/>
  <c r="G496" i="12"/>
  <c r="G495" i="12"/>
  <c r="G494" i="12"/>
  <c r="G493" i="12"/>
  <c r="G492" i="12"/>
  <c r="G491" i="12"/>
  <c r="G490" i="12"/>
  <c r="G489" i="12"/>
  <c r="G488" i="12"/>
  <c r="G487" i="12"/>
  <c r="G486" i="12"/>
  <c r="G485" i="12"/>
  <c r="G484" i="12"/>
  <c r="G483" i="12"/>
  <c r="G482" i="12"/>
  <c r="G481" i="12"/>
  <c r="G480" i="12"/>
  <c r="G479" i="12"/>
  <c r="G478" i="12"/>
  <c r="G477" i="12"/>
  <c r="G476" i="12"/>
  <c r="G475" i="12"/>
  <c r="G474" i="12"/>
  <c r="G473" i="12"/>
  <c r="G472" i="12"/>
  <c r="G471" i="12"/>
  <c r="G470" i="12"/>
  <c r="G469" i="12"/>
  <c r="G468" i="12"/>
  <c r="G467" i="12"/>
  <c r="G466" i="12"/>
  <c r="G465" i="12"/>
  <c r="G464" i="12"/>
  <c r="G463" i="12"/>
  <c r="G462" i="12"/>
  <c r="G461" i="12"/>
  <c r="G460" i="12"/>
  <c r="G459" i="12"/>
  <c r="G458" i="12"/>
  <c r="G457" i="12"/>
  <c r="G456" i="12"/>
  <c r="G455" i="12"/>
  <c r="G454" i="12"/>
  <c r="G453" i="12"/>
  <c r="G452" i="12"/>
  <c r="G451" i="12"/>
  <c r="G450" i="12"/>
  <c r="G449" i="12"/>
  <c r="G448" i="12"/>
  <c r="G447" i="12"/>
  <c r="G446" i="12"/>
  <c r="G445" i="12"/>
  <c r="G444" i="12"/>
  <c r="G443" i="12"/>
  <c r="G442" i="12"/>
  <c r="G441" i="12"/>
  <c r="G440" i="12"/>
  <c r="G439" i="12"/>
  <c r="G438" i="12"/>
  <c r="G437" i="12"/>
  <c r="G436" i="12"/>
  <c r="G435" i="12"/>
  <c r="G434" i="12"/>
  <c r="G433" i="12"/>
  <c r="G432" i="12"/>
  <c r="G431" i="12"/>
  <c r="G430" i="12"/>
  <c r="G429" i="12"/>
  <c r="G428" i="12"/>
  <c r="G427" i="12"/>
  <c r="G426" i="12"/>
  <c r="G425" i="12"/>
  <c r="G424" i="12"/>
  <c r="G423" i="12"/>
  <c r="G422" i="12"/>
  <c r="G421" i="12"/>
  <c r="G420" i="12"/>
  <c r="G419" i="12"/>
  <c r="G418" i="12"/>
  <c r="G417" i="12"/>
  <c r="G416" i="12"/>
  <c r="G415" i="12"/>
  <c r="G414" i="12"/>
  <c r="G413" i="12"/>
  <c r="G412" i="12"/>
  <c r="G411" i="12"/>
  <c r="G410" i="12"/>
  <c r="G409" i="12"/>
  <c r="G408" i="12"/>
  <c r="G407" i="12"/>
  <c r="G406" i="12"/>
  <c r="G405" i="12"/>
  <c r="G404" i="12"/>
  <c r="G403" i="12"/>
  <c r="G402" i="12"/>
  <c r="G401" i="12"/>
  <c r="G400" i="12"/>
  <c r="G399" i="12"/>
  <c r="G398" i="12"/>
  <c r="G397" i="12"/>
  <c r="G396" i="12"/>
  <c r="G395" i="12"/>
  <c r="G394" i="12"/>
  <c r="G393" i="12"/>
  <c r="G392" i="12"/>
  <c r="G391" i="12"/>
  <c r="G390" i="12"/>
  <c r="G389" i="12"/>
  <c r="G388" i="12"/>
  <c r="G387" i="12"/>
  <c r="G386" i="12"/>
  <c r="G385" i="12"/>
  <c r="G384" i="12"/>
  <c r="G383" i="12"/>
  <c r="G382" i="12"/>
  <c r="G381" i="12"/>
  <c r="G380" i="12"/>
  <c r="G379" i="12"/>
  <c r="G378" i="12"/>
  <c r="G377" i="12"/>
  <c r="G376" i="12"/>
  <c r="G375" i="12"/>
  <c r="G374" i="12"/>
  <c r="G373" i="12"/>
  <c r="G372" i="12"/>
  <c r="G371" i="12"/>
  <c r="G370" i="12"/>
  <c r="G369" i="12"/>
  <c r="G368" i="12"/>
  <c r="G367" i="12"/>
  <c r="G366" i="12"/>
  <c r="G365" i="12"/>
  <c r="G364" i="12"/>
  <c r="G363" i="12"/>
  <c r="G362" i="12"/>
  <c r="G361" i="12"/>
  <c r="G360" i="12"/>
  <c r="G359" i="12"/>
  <c r="G358" i="12"/>
  <c r="G357" i="12"/>
  <c r="G356" i="12"/>
  <c r="G355" i="12"/>
  <c r="G354" i="12"/>
  <c r="G353" i="12"/>
  <c r="G352" i="12"/>
  <c r="G351" i="12"/>
  <c r="G350" i="12"/>
  <c r="G349" i="12"/>
  <c r="G348" i="12"/>
  <c r="G347" i="12"/>
  <c r="G346" i="12"/>
  <c r="G345" i="12"/>
  <c r="G344" i="12"/>
  <c r="G343" i="12"/>
  <c r="G342" i="12"/>
  <c r="G341" i="12"/>
  <c r="G340" i="12"/>
  <c r="G339" i="12"/>
  <c r="G338" i="12"/>
  <c r="G337" i="12"/>
  <c r="G336" i="12"/>
  <c r="G335" i="12"/>
  <c r="G334" i="12"/>
  <c r="G333" i="12"/>
  <c r="G332" i="12"/>
  <c r="G331" i="12"/>
  <c r="G330" i="12"/>
  <c r="G329" i="12"/>
  <c r="G328" i="12"/>
  <c r="G327" i="12"/>
  <c r="G326" i="12"/>
  <c r="G325" i="12"/>
  <c r="G324" i="12"/>
  <c r="G323" i="12"/>
  <c r="G322" i="12"/>
  <c r="G321" i="12"/>
  <c r="G320" i="12"/>
  <c r="G319" i="12"/>
  <c r="G318" i="12"/>
  <c r="G317" i="12"/>
  <c r="G316" i="12"/>
  <c r="G315" i="12"/>
  <c r="G314" i="12"/>
  <c r="G313" i="12"/>
  <c r="G312" i="12"/>
  <c r="G311" i="12"/>
  <c r="G310" i="12"/>
  <c r="G309" i="12"/>
  <c r="G308" i="12"/>
  <c r="G307" i="12"/>
  <c r="G306" i="12"/>
  <c r="G305" i="12"/>
  <c r="G304" i="12"/>
  <c r="G303" i="12"/>
  <c r="G302" i="12"/>
  <c r="G301" i="12"/>
  <c r="G300" i="12"/>
  <c r="G299" i="12"/>
  <c r="G298" i="12"/>
  <c r="G297" i="12"/>
  <c r="G296" i="12"/>
  <c r="G295" i="12"/>
  <c r="G294" i="12"/>
  <c r="G293" i="12"/>
  <c r="G292" i="12"/>
  <c r="G291" i="12"/>
  <c r="G290" i="12"/>
  <c r="G289" i="12"/>
  <c r="G288" i="12"/>
  <c r="G287" i="12"/>
  <c r="G286" i="12"/>
  <c r="G285" i="12"/>
  <c r="G284" i="12"/>
  <c r="G283" i="12"/>
  <c r="G282" i="12"/>
  <c r="G281" i="12"/>
  <c r="G280" i="12"/>
  <c r="G279" i="12"/>
  <c r="G278" i="12"/>
  <c r="G277" i="12"/>
  <c r="G276" i="12"/>
  <c r="G275" i="12"/>
  <c r="G274" i="12"/>
  <c r="G273" i="12"/>
  <c r="G272" i="12"/>
  <c r="G271" i="12"/>
  <c r="G270" i="12"/>
  <c r="G269" i="12"/>
  <c r="G268" i="12"/>
  <c r="G267" i="12"/>
  <c r="G266" i="12"/>
  <c r="G265" i="12"/>
  <c r="G264" i="12"/>
  <c r="G263" i="12"/>
  <c r="G262" i="12"/>
  <c r="G261" i="12"/>
  <c r="G260" i="12"/>
  <c r="G259" i="12"/>
  <c r="G258" i="12"/>
  <c r="G257" i="12"/>
  <c r="G256" i="12"/>
  <c r="G255" i="12"/>
  <c r="G254" i="12"/>
  <c r="G253" i="12"/>
  <c r="G252" i="12"/>
  <c r="G251" i="12"/>
  <c r="G250" i="12"/>
  <c r="G249" i="12"/>
  <c r="G248" i="12"/>
  <c r="G247" i="12"/>
  <c r="G246" i="12"/>
  <c r="G245" i="12"/>
  <c r="G244" i="12"/>
  <c r="G243" i="12"/>
  <c r="G242" i="12"/>
  <c r="G241" i="12"/>
  <c r="G240" i="12"/>
  <c r="G239" i="12"/>
  <c r="G238" i="12"/>
  <c r="G237" i="12"/>
  <c r="G236" i="12"/>
  <c r="G235" i="12"/>
  <c r="G234" i="12"/>
  <c r="G233" i="12"/>
  <c r="G232" i="12"/>
  <c r="G231" i="12"/>
  <c r="G230" i="12"/>
  <c r="G229" i="12"/>
  <c r="G228" i="12"/>
  <c r="G227" i="12"/>
  <c r="G226" i="12"/>
  <c r="G225" i="12"/>
  <c r="G224" i="12"/>
  <c r="G223" i="12"/>
  <c r="G222" i="12"/>
  <c r="G221" i="12"/>
  <c r="G220" i="12"/>
  <c r="G219" i="12"/>
  <c r="G218" i="12"/>
  <c r="G217" i="12"/>
  <c r="G216" i="12"/>
  <c r="G215" i="12"/>
  <c r="G214" i="12"/>
  <c r="G213" i="12"/>
  <c r="G212" i="12"/>
  <c r="G211" i="12"/>
  <c r="G210" i="12"/>
  <c r="G209" i="12"/>
  <c r="G208" i="12"/>
  <c r="G207" i="12"/>
  <c r="G206" i="12"/>
  <c r="G205" i="12"/>
  <c r="G204" i="12"/>
  <c r="G203" i="12"/>
  <c r="G202" i="12"/>
  <c r="G201" i="12"/>
  <c r="G200" i="12"/>
  <c r="G199" i="12"/>
  <c r="G198" i="12"/>
  <c r="G197" i="12"/>
  <c r="G196" i="12"/>
  <c r="G195" i="12"/>
  <c r="G194" i="12"/>
  <c r="G193" i="12"/>
  <c r="G192" i="12"/>
  <c r="G191" i="12"/>
  <c r="G190" i="12"/>
  <c r="G189" i="12"/>
  <c r="G188" i="12"/>
  <c r="G187" i="12"/>
  <c r="G186" i="12"/>
  <c r="G185" i="12"/>
  <c r="G184" i="12"/>
  <c r="G183" i="12"/>
  <c r="G182" i="12"/>
  <c r="G181" i="12"/>
  <c r="G180" i="12"/>
  <c r="G179" i="12"/>
  <c r="G178" i="12"/>
  <c r="G177" i="12"/>
  <c r="G176" i="12"/>
  <c r="G175" i="12"/>
  <c r="G174" i="12"/>
  <c r="G173" i="12"/>
  <c r="G172" i="12"/>
  <c r="G171" i="12"/>
  <c r="G170" i="12"/>
  <c r="G169" i="12"/>
  <c r="G168" i="12"/>
  <c r="G167" i="12"/>
  <c r="G166" i="12"/>
  <c r="G165" i="12"/>
  <c r="G164" i="12"/>
  <c r="G163" i="12"/>
  <c r="G162" i="12"/>
  <c r="G161" i="12"/>
  <c r="G160" i="12"/>
  <c r="G159" i="12"/>
  <c r="G158" i="12"/>
  <c r="G157" i="12"/>
  <c r="G156" i="12"/>
  <c r="G155" i="12"/>
  <c r="G154" i="12"/>
  <c r="G153" i="12"/>
  <c r="G152" i="12"/>
  <c r="G151" i="12"/>
  <c r="G150" i="12"/>
  <c r="G149" i="12"/>
  <c r="G148" i="12"/>
  <c r="G147" i="12"/>
  <c r="G146" i="12"/>
  <c r="G145" i="12"/>
  <c r="G144" i="12"/>
  <c r="G143" i="12"/>
  <c r="G142" i="12"/>
  <c r="G141" i="12"/>
  <c r="G140" i="12"/>
  <c r="G139" i="12"/>
  <c r="G138" i="12"/>
  <c r="G137" i="12"/>
  <c r="G136" i="12"/>
  <c r="G135" i="12"/>
  <c r="G134" i="12"/>
  <c r="G133" i="12"/>
  <c r="G132" i="12"/>
  <c r="G131" i="12"/>
  <c r="G130" i="12"/>
  <c r="G129" i="12"/>
  <c r="G128" i="12"/>
  <c r="G127" i="12"/>
  <c r="G126" i="12"/>
  <c r="G125" i="12"/>
  <c r="G124" i="12"/>
  <c r="G123" i="12"/>
  <c r="G122" i="12"/>
  <c r="G121" i="12"/>
  <c r="G120" i="12"/>
  <c r="G119" i="12"/>
  <c r="G118" i="12"/>
  <c r="G117" i="12"/>
  <c r="G116" i="12"/>
  <c r="G115" i="12"/>
  <c r="G114" i="12"/>
  <c r="G113" i="12"/>
  <c r="G112" i="12"/>
  <c r="G111" i="12"/>
  <c r="G110" i="12"/>
  <c r="G109" i="12"/>
  <c r="G108" i="12"/>
  <c r="G107" i="12"/>
  <c r="G106" i="12"/>
  <c r="G105" i="12"/>
  <c r="G104" i="12"/>
  <c r="G103" i="12"/>
  <c r="G102" i="12"/>
  <c r="G101" i="12"/>
  <c r="G100" i="12"/>
  <c r="G99" i="12"/>
  <c r="G98" i="12"/>
  <c r="G97" i="12"/>
  <c r="G96" i="12"/>
  <c r="G95" i="12"/>
  <c r="G94" i="12"/>
  <c r="G93" i="12"/>
  <c r="G92" i="12"/>
  <c r="G91" i="12"/>
  <c r="G90" i="12"/>
  <c r="G89" i="12"/>
  <c r="G88" i="12"/>
  <c r="G87" i="12"/>
  <c r="G86" i="12"/>
  <c r="G85" i="12"/>
  <c r="G84" i="12"/>
  <c r="G83" i="12"/>
  <c r="G82" i="12"/>
  <c r="G81" i="12"/>
  <c r="G80" i="12"/>
  <c r="G79" i="12"/>
  <c r="G78" i="12"/>
  <c r="G77" i="12"/>
  <c r="G76" i="12"/>
  <c r="G75" i="12"/>
  <c r="G74" i="12"/>
  <c r="G73" i="12"/>
  <c r="G72" i="12"/>
  <c r="G71" i="12"/>
  <c r="G70" i="12"/>
  <c r="G69" i="12"/>
  <c r="G68" i="12"/>
  <c r="G67" i="12"/>
  <c r="G66" i="12"/>
  <c r="G65" i="12"/>
  <c r="G64" i="12"/>
  <c r="G63" i="12"/>
  <c r="G62" i="12"/>
  <c r="G61" i="12"/>
  <c r="G60" i="12"/>
  <c r="G59" i="12"/>
  <c r="G58" i="12"/>
  <c r="G57" i="12"/>
  <c r="G56" i="12"/>
  <c r="G55" i="12"/>
  <c r="G54" i="12"/>
  <c r="G53" i="12"/>
  <c r="G52" i="12"/>
  <c r="G51" i="12"/>
  <c r="G50" i="12"/>
  <c r="G49" i="12"/>
  <c r="G48" i="12"/>
  <c r="G47" i="12"/>
  <c r="G46" i="12"/>
  <c r="G45" i="12"/>
  <c r="G44" i="12"/>
  <c r="G43" i="12"/>
  <c r="G42" i="12"/>
  <c r="G41" i="12"/>
  <c r="G40" i="12"/>
  <c r="G39" i="12"/>
  <c r="G38" i="12"/>
  <c r="G37" i="12"/>
  <c r="G36" i="12"/>
  <c r="G35" i="12"/>
  <c r="G34" i="12"/>
  <c r="G33" i="12"/>
  <c r="G32" i="12"/>
  <c r="G31" i="12"/>
  <c r="G30" i="12"/>
  <c r="G29" i="12"/>
  <c r="G28" i="12"/>
  <c r="G27" i="12"/>
  <c r="G26" i="12"/>
  <c r="G25" i="12"/>
  <c r="G24" i="12"/>
  <c r="G23" i="12"/>
  <c r="G22" i="12"/>
  <c r="G21" i="12"/>
  <c r="G20" i="12"/>
  <c r="G19" i="12"/>
  <c r="G18" i="12"/>
  <c r="G17" i="12"/>
  <c r="G16" i="12"/>
  <c r="G15" i="12"/>
  <c r="G14" i="12"/>
  <c r="G13" i="12"/>
  <c r="G12" i="12"/>
  <c r="G11" i="12"/>
  <c r="G10" i="12"/>
  <c r="G9" i="12"/>
  <c r="G8" i="12"/>
  <c r="G7" i="12"/>
  <c r="G6" i="12"/>
  <c r="G5" i="12"/>
  <c r="G4" i="12"/>
  <c r="G3" i="12"/>
  <c r="G2" i="12"/>
  <c r="G1" i="12"/>
  <c r="O7" i="10"/>
  <c r="Q7" i="10"/>
  <c r="O8" i="10"/>
  <c r="Q8" i="10"/>
  <c r="O9" i="10"/>
  <c r="Q9" i="10"/>
  <c r="O10" i="10"/>
  <c r="Q10" i="10"/>
  <c r="O11" i="10"/>
  <c r="Q11" i="10"/>
  <c r="Q12" i="10"/>
  <c r="E15" i="10"/>
  <c r="F15" i="10"/>
  <c r="G15" i="10"/>
  <c r="H15" i="10"/>
  <c r="I15" i="10"/>
  <c r="J15" i="10"/>
  <c r="K15" i="10"/>
  <c r="L15" i="10"/>
  <c r="M15" i="10"/>
  <c r="N15" i="10"/>
  <c r="O15" i="10"/>
  <c r="P15" i="10"/>
  <c r="Q15" i="10"/>
  <c r="G20" i="10"/>
  <c r="E20" i="10"/>
  <c r="F20" i="10"/>
  <c r="H20" i="10"/>
  <c r="I20" i="10"/>
  <c r="J20" i="10"/>
  <c r="K20" i="10"/>
  <c r="L20" i="10"/>
  <c r="M20" i="10"/>
  <c r="N20" i="10"/>
  <c r="O20" i="10"/>
  <c r="P20" i="10"/>
  <c r="Q20" i="10"/>
  <c r="E16" i="10"/>
  <c r="F16" i="10"/>
  <c r="G16" i="10"/>
  <c r="H16" i="10"/>
  <c r="I16" i="10"/>
  <c r="J16" i="10"/>
  <c r="K16" i="10"/>
  <c r="L16" i="10"/>
  <c r="M16" i="10"/>
  <c r="N16" i="10"/>
  <c r="O16" i="10"/>
  <c r="P16" i="10"/>
  <c r="Q16" i="10"/>
  <c r="E17" i="10"/>
  <c r="F17" i="10"/>
  <c r="G17" i="10"/>
  <c r="H17" i="10"/>
  <c r="I17" i="10"/>
  <c r="J17" i="10"/>
  <c r="K17" i="10"/>
  <c r="L17" i="10"/>
  <c r="M17" i="10"/>
  <c r="N17" i="10"/>
  <c r="O17" i="10"/>
  <c r="P17" i="10"/>
  <c r="Q17" i="10"/>
  <c r="E18" i="10"/>
  <c r="F18" i="10"/>
  <c r="G18" i="10"/>
  <c r="H18" i="10"/>
  <c r="I18" i="10"/>
  <c r="J18" i="10"/>
  <c r="K18" i="10"/>
  <c r="L18" i="10"/>
  <c r="M18" i="10"/>
  <c r="N18" i="10"/>
  <c r="O18" i="10"/>
  <c r="P18" i="10"/>
  <c r="Q18" i="10"/>
  <c r="E19" i="10"/>
  <c r="F19" i="10"/>
  <c r="G19" i="10"/>
  <c r="H19" i="10"/>
  <c r="I19" i="10"/>
  <c r="J19" i="10"/>
  <c r="K19" i="10"/>
  <c r="L19" i="10"/>
  <c r="M19" i="10"/>
  <c r="N19" i="10"/>
  <c r="O19" i="10"/>
  <c r="P19" i="10"/>
  <c r="Q19" i="10"/>
  <c r="E21" i="10"/>
  <c r="F21" i="10"/>
  <c r="G21" i="10"/>
  <c r="H21" i="10"/>
  <c r="I21" i="10"/>
  <c r="J21" i="10"/>
  <c r="K21" i="10"/>
  <c r="L21" i="10"/>
  <c r="M21" i="10"/>
  <c r="N21" i="10"/>
  <c r="O21" i="10"/>
  <c r="P21" i="10"/>
  <c r="Q21" i="10"/>
  <c r="E22" i="10"/>
  <c r="F22" i="10"/>
  <c r="G22" i="10"/>
  <c r="H22" i="10"/>
  <c r="I22" i="10"/>
  <c r="J22" i="10"/>
  <c r="K22" i="10"/>
  <c r="L22" i="10"/>
  <c r="M22" i="10"/>
  <c r="N22" i="10"/>
  <c r="O22" i="10"/>
  <c r="P22" i="10"/>
  <c r="Q22" i="10"/>
  <c r="E23" i="10"/>
  <c r="F23" i="10"/>
  <c r="G23" i="10"/>
  <c r="H23" i="10"/>
  <c r="I23" i="10"/>
  <c r="J23" i="10"/>
  <c r="K23" i="10"/>
  <c r="L23" i="10"/>
  <c r="M23" i="10"/>
  <c r="N23" i="10"/>
  <c r="O23" i="10"/>
  <c r="P23" i="10"/>
  <c r="Q23" i="10"/>
  <c r="E24" i="10"/>
  <c r="F24" i="10"/>
  <c r="G24" i="10"/>
  <c r="H24" i="10"/>
  <c r="I24" i="10"/>
  <c r="J24" i="10"/>
  <c r="K24" i="10"/>
  <c r="L24" i="10"/>
  <c r="M24" i="10"/>
  <c r="N24" i="10"/>
  <c r="O24" i="10"/>
  <c r="P24" i="10"/>
  <c r="Q24" i="10"/>
  <c r="E25" i="10"/>
  <c r="F25" i="10"/>
  <c r="G25" i="10"/>
  <c r="H25" i="10"/>
  <c r="I25" i="10"/>
  <c r="J25" i="10"/>
  <c r="K25" i="10"/>
  <c r="L25" i="10"/>
  <c r="M25" i="10"/>
  <c r="N25" i="10"/>
  <c r="O25" i="10"/>
  <c r="P25" i="10"/>
  <c r="Q25" i="10"/>
  <c r="E26" i="10"/>
  <c r="F26" i="10"/>
  <c r="G26" i="10"/>
  <c r="H26" i="10"/>
  <c r="I26" i="10"/>
  <c r="J26" i="10"/>
  <c r="K26" i="10"/>
  <c r="L26" i="10"/>
  <c r="M26" i="10"/>
  <c r="N26" i="10"/>
  <c r="O26" i="10"/>
  <c r="P26" i="10"/>
  <c r="Q26" i="10"/>
  <c r="E27" i="10"/>
  <c r="F27" i="10"/>
  <c r="G27" i="10"/>
  <c r="H27" i="10"/>
  <c r="I27" i="10"/>
  <c r="J27" i="10"/>
  <c r="K27" i="10"/>
  <c r="L27" i="10"/>
  <c r="M27" i="10"/>
  <c r="N27" i="10"/>
  <c r="O27" i="10"/>
  <c r="P27" i="10"/>
  <c r="Q27" i="10"/>
  <c r="E28" i="10"/>
  <c r="F28" i="10"/>
  <c r="G28" i="10"/>
  <c r="H28" i="10"/>
  <c r="I28" i="10"/>
  <c r="J28" i="10"/>
  <c r="K28" i="10"/>
  <c r="L28" i="10"/>
  <c r="M28" i="10"/>
  <c r="N28" i="10"/>
  <c r="O28" i="10"/>
  <c r="P28" i="10"/>
  <c r="Q28" i="10"/>
  <c r="E29" i="10"/>
  <c r="F29" i="10"/>
  <c r="G29" i="10"/>
  <c r="H29" i="10"/>
  <c r="I29" i="10"/>
  <c r="J29" i="10"/>
  <c r="K29" i="10"/>
  <c r="L29" i="10"/>
  <c r="M29" i="10"/>
  <c r="N29" i="10"/>
  <c r="O29" i="10"/>
  <c r="P29" i="10"/>
  <c r="Q29" i="10"/>
  <c r="E30" i="10"/>
  <c r="F30" i="10"/>
  <c r="G30" i="10"/>
  <c r="H30" i="10"/>
  <c r="I30" i="10"/>
  <c r="J30" i="10"/>
  <c r="K30" i="10"/>
  <c r="L30" i="10"/>
  <c r="M30" i="10"/>
  <c r="N30" i="10"/>
  <c r="O30" i="10"/>
  <c r="P30" i="10"/>
  <c r="Q30" i="10"/>
  <c r="E31" i="10"/>
  <c r="F31" i="10"/>
  <c r="G31" i="10"/>
  <c r="H31" i="10"/>
  <c r="I31" i="10"/>
  <c r="J31" i="10"/>
  <c r="K31" i="10"/>
  <c r="L31" i="10"/>
  <c r="M31" i="10"/>
  <c r="N31" i="10"/>
  <c r="O31" i="10"/>
  <c r="P31" i="10"/>
  <c r="Q31" i="10"/>
  <c r="E32" i="10"/>
  <c r="F32" i="10"/>
  <c r="G32" i="10"/>
  <c r="H32" i="10"/>
  <c r="I32" i="10"/>
  <c r="J32" i="10"/>
  <c r="K32" i="10"/>
  <c r="L32" i="10"/>
  <c r="M32" i="10"/>
  <c r="N32" i="10"/>
  <c r="O32" i="10"/>
  <c r="P32" i="10"/>
  <c r="Q32" i="10"/>
  <c r="E33" i="10"/>
  <c r="F33" i="10"/>
  <c r="G33" i="10"/>
  <c r="H33" i="10"/>
  <c r="I33" i="10"/>
  <c r="J33" i="10"/>
  <c r="K33" i="10"/>
  <c r="L33" i="10"/>
  <c r="M33" i="10"/>
  <c r="N33" i="10"/>
  <c r="O33" i="10"/>
  <c r="P33" i="10"/>
  <c r="Q33" i="10"/>
  <c r="Q34" i="10"/>
  <c r="H40" i="10"/>
  <c r="E40" i="10"/>
  <c r="F40" i="10"/>
  <c r="G40" i="10"/>
  <c r="I40" i="10"/>
  <c r="J40" i="10"/>
  <c r="K40" i="10"/>
  <c r="L40" i="10"/>
  <c r="M40" i="10"/>
  <c r="N40" i="10"/>
  <c r="O40" i="10"/>
  <c r="P40" i="10"/>
  <c r="Q40" i="10"/>
  <c r="E41" i="10"/>
  <c r="F41" i="10"/>
  <c r="G41" i="10"/>
  <c r="H41" i="10"/>
  <c r="I41" i="10"/>
  <c r="J41" i="10"/>
  <c r="K41" i="10"/>
  <c r="L41" i="10"/>
  <c r="M41" i="10"/>
  <c r="N41" i="10"/>
  <c r="O41" i="10"/>
  <c r="P41" i="10"/>
  <c r="Q41" i="10"/>
  <c r="P71" i="10"/>
  <c r="E71" i="10"/>
  <c r="F71" i="10"/>
  <c r="G71" i="10"/>
  <c r="H71" i="10"/>
  <c r="I71" i="10"/>
  <c r="J71" i="10"/>
  <c r="K71" i="10"/>
  <c r="L71" i="10"/>
  <c r="M71" i="10"/>
  <c r="N71" i="10"/>
  <c r="O71" i="10"/>
  <c r="Q71" i="10"/>
  <c r="E36" i="10"/>
  <c r="F36" i="10"/>
  <c r="G36" i="10"/>
  <c r="H36" i="10"/>
  <c r="I36" i="10"/>
  <c r="J36" i="10"/>
  <c r="K36" i="10"/>
  <c r="L36" i="10"/>
  <c r="M36" i="10"/>
  <c r="N36" i="10"/>
  <c r="O36" i="10"/>
  <c r="P36" i="10"/>
  <c r="Q36" i="10"/>
  <c r="E37" i="10"/>
  <c r="F37" i="10"/>
  <c r="G37" i="10"/>
  <c r="H37" i="10"/>
  <c r="I37" i="10"/>
  <c r="J37" i="10"/>
  <c r="K37" i="10"/>
  <c r="L37" i="10"/>
  <c r="M37" i="10"/>
  <c r="N37" i="10"/>
  <c r="O37" i="10"/>
  <c r="P37" i="10"/>
  <c r="Q37" i="10"/>
  <c r="E38" i="10"/>
  <c r="F38" i="10"/>
  <c r="G38" i="10"/>
  <c r="H38" i="10"/>
  <c r="I38" i="10"/>
  <c r="J38" i="10"/>
  <c r="K38" i="10"/>
  <c r="L38" i="10"/>
  <c r="M38" i="10"/>
  <c r="N38" i="10"/>
  <c r="O38" i="10"/>
  <c r="P38" i="10"/>
  <c r="Q38" i="10"/>
  <c r="E39" i="10"/>
  <c r="F39" i="10"/>
  <c r="G39" i="10"/>
  <c r="H39" i="10"/>
  <c r="I39" i="10"/>
  <c r="J39" i="10"/>
  <c r="K39" i="10"/>
  <c r="L39" i="10"/>
  <c r="M39" i="10"/>
  <c r="N39" i="10"/>
  <c r="O39" i="10"/>
  <c r="P39" i="10"/>
  <c r="Q39" i="10"/>
  <c r="E42" i="10"/>
  <c r="F42" i="10"/>
  <c r="G42" i="10"/>
  <c r="H42" i="10"/>
  <c r="I42" i="10"/>
  <c r="J42" i="10"/>
  <c r="K42" i="10"/>
  <c r="L42" i="10"/>
  <c r="M42" i="10"/>
  <c r="N42" i="10"/>
  <c r="O42" i="10"/>
  <c r="P42" i="10"/>
  <c r="Q42" i="10"/>
  <c r="E43" i="10"/>
  <c r="F43" i="10"/>
  <c r="G43" i="10"/>
  <c r="H43" i="10"/>
  <c r="I43" i="10"/>
  <c r="J43" i="10"/>
  <c r="K43" i="10"/>
  <c r="L43" i="10"/>
  <c r="M43" i="10"/>
  <c r="N43" i="10"/>
  <c r="O43" i="10"/>
  <c r="P43" i="10"/>
  <c r="Q43" i="10"/>
  <c r="E44" i="10"/>
  <c r="F44" i="10"/>
  <c r="G44" i="10"/>
  <c r="H44" i="10"/>
  <c r="I44" i="10"/>
  <c r="J44" i="10"/>
  <c r="K44" i="10"/>
  <c r="L44" i="10"/>
  <c r="M44" i="10"/>
  <c r="N44" i="10"/>
  <c r="O44" i="10"/>
  <c r="P44" i="10"/>
  <c r="Q44" i="10"/>
  <c r="E45" i="10"/>
  <c r="F45" i="10"/>
  <c r="G45" i="10"/>
  <c r="H45" i="10"/>
  <c r="I45" i="10"/>
  <c r="J45" i="10"/>
  <c r="K45" i="10"/>
  <c r="L45" i="10"/>
  <c r="M45" i="10"/>
  <c r="N45" i="10"/>
  <c r="O45" i="10"/>
  <c r="P45" i="10"/>
  <c r="Q45" i="10"/>
  <c r="E46" i="10"/>
  <c r="F46" i="10"/>
  <c r="G46" i="10"/>
  <c r="H46" i="10"/>
  <c r="I46" i="10"/>
  <c r="J46" i="10"/>
  <c r="K46" i="10"/>
  <c r="L46" i="10"/>
  <c r="M46" i="10"/>
  <c r="N46" i="10"/>
  <c r="O46" i="10"/>
  <c r="P46" i="10"/>
  <c r="Q46" i="10"/>
  <c r="E48" i="10"/>
  <c r="F48" i="10"/>
  <c r="G48" i="10"/>
  <c r="H48" i="10"/>
  <c r="I48" i="10"/>
  <c r="J48" i="10"/>
  <c r="K48" i="10"/>
  <c r="L48" i="10"/>
  <c r="M48" i="10"/>
  <c r="N48" i="10"/>
  <c r="O48" i="10"/>
  <c r="P48" i="10"/>
  <c r="Q48" i="10"/>
  <c r="E49" i="10"/>
  <c r="F49" i="10"/>
  <c r="G49" i="10"/>
  <c r="H49" i="10"/>
  <c r="I49" i="10"/>
  <c r="J49" i="10"/>
  <c r="K49" i="10"/>
  <c r="L49" i="10"/>
  <c r="M49" i="10"/>
  <c r="N49" i="10"/>
  <c r="O49" i="10"/>
  <c r="P49" i="10"/>
  <c r="Q49" i="10"/>
  <c r="E50" i="10"/>
  <c r="F50" i="10"/>
  <c r="G50" i="10"/>
  <c r="H50" i="10"/>
  <c r="I50" i="10"/>
  <c r="J50" i="10"/>
  <c r="K50" i="10"/>
  <c r="L50" i="10"/>
  <c r="M50" i="10"/>
  <c r="N50" i="10"/>
  <c r="O50" i="10"/>
  <c r="P50" i="10"/>
  <c r="Q50" i="10"/>
  <c r="E51" i="10"/>
  <c r="E52" i="10"/>
  <c r="F52" i="10"/>
  <c r="G52" i="10"/>
  <c r="H52" i="10"/>
  <c r="I52" i="10"/>
  <c r="J52" i="10"/>
  <c r="K52" i="10"/>
  <c r="L52" i="10"/>
  <c r="M52" i="10"/>
  <c r="N52" i="10"/>
  <c r="O52" i="10"/>
  <c r="P52" i="10"/>
  <c r="Q52" i="10"/>
  <c r="E53" i="10"/>
  <c r="F53" i="10"/>
  <c r="G53" i="10"/>
  <c r="H53" i="10"/>
  <c r="I53" i="10"/>
  <c r="J53" i="10"/>
  <c r="K53" i="10"/>
  <c r="L53" i="10"/>
  <c r="M53" i="10"/>
  <c r="N53" i="10"/>
  <c r="O53" i="10"/>
  <c r="P53" i="10"/>
  <c r="Q53" i="10"/>
  <c r="E54" i="10"/>
  <c r="F54" i="10"/>
  <c r="G54" i="10"/>
  <c r="H54" i="10"/>
  <c r="I54" i="10"/>
  <c r="J54" i="10"/>
  <c r="K54" i="10"/>
  <c r="L54" i="10"/>
  <c r="M54" i="10"/>
  <c r="N54" i="10"/>
  <c r="O54" i="10"/>
  <c r="P54" i="10"/>
  <c r="Q54" i="10"/>
  <c r="E55" i="10"/>
  <c r="F55" i="10"/>
  <c r="G55" i="10"/>
  <c r="H55" i="10"/>
  <c r="I55" i="10"/>
  <c r="J55" i="10"/>
  <c r="K55" i="10"/>
  <c r="L55" i="10"/>
  <c r="M55" i="10"/>
  <c r="N55" i="10"/>
  <c r="O55" i="10"/>
  <c r="P55" i="10"/>
  <c r="Q55" i="10"/>
  <c r="E56" i="10"/>
  <c r="F56" i="10"/>
  <c r="G56" i="10"/>
  <c r="H56" i="10"/>
  <c r="I56" i="10"/>
  <c r="J56" i="10"/>
  <c r="K56" i="10"/>
  <c r="L56" i="10"/>
  <c r="M56" i="10"/>
  <c r="N56" i="10"/>
  <c r="O56" i="10"/>
  <c r="P56" i="10"/>
  <c r="Q56" i="10"/>
  <c r="E57" i="10"/>
  <c r="F57" i="10"/>
  <c r="G57" i="10"/>
  <c r="H57" i="10"/>
  <c r="I57" i="10"/>
  <c r="J57" i="10"/>
  <c r="K57" i="10"/>
  <c r="L57" i="10"/>
  <c r="M57" i="10"/>
  <c r="N57" i="10"/>
  <c r="O57" i="10"/>
  <c r="P57" i="10"/>
  <c r="Q57" i="10"/>
  <c r="E58" i="10"/>
  <c r="F58" i="10"/>
  <c r="G58" i="10"/>
  <c r="H58" i="10"/>
  <c r="I58" i="10"/>
  <c r="J58" i="10"/>
  <c r="K58" i="10"/>
  <c r="L58" i="10"/>
  <c r="M58" i="10"/>
  <c r="N58" i="10"/>
  <c r="O58" i="10"/>
  <c r="P58" i="10"/>
  <c r="Q58" i="10"/>
  <c r="E59" i="10"/>
  <c r="F59" i="10"/>
  <c r="G59" i="10"/>
  <c r="H59" i="10"/>
  <c r="I59" i="10"/>
  <c r="J59" i="10"/>
  <c r="K59" i="10"/>
  <c r="L59" i="10"/>
  <c r="M59" i="10"/>
  <c r="N59" i="10"/>
  <c r="O59" i="10"/>
  <c r="P59" i="10"/>
  <c r="Q59" i="10"/>
  <c r="E60" i="10"/>
  <c r="F60" i="10"/>
  <c r="G60" i="10"/>
  <c r="H60" i="10"/>
  <c r="I60" i="10"/>
  <c r="J60" i="10"/>
  <c r="K60" i="10"/>
  <c r="L60" i="10"/>
  <c r="M60" i="10"/>
  <c r="N60" i="10"/>
  <c r="O60" i="10"/>
  <c r="P60" i="10"/>
  <c r="Q60" i="10"/>
  <c r="E61" i="10"/>
  <c r="F61" i="10"/>
  <c r="G61" i="10"/>
  <c r="H61" i="10"/>
  <c r="I61" i="10"/>
  <c r="J61" i="10"/>
  <c r="K61" i="10"/>
  <c r="L61" i="10"/>
  <c r="M61" i="10"/>
  <c r="N61" i="10"/>
  <c r="O61" i="10"/>
  <c r="P61" i="10"/>
  <c r="Q61" i="10"/>
  <c r="E62" i="10"/>
  <c r="F62" i="10"/>
  <c r="G62" i="10"/>
  <c r="H62" i="10"/>
  <c r="I62" i="10"/>
  <c r="J62" i="10"/>
  <c r="K62" i="10"/>
  <c r="L62" i="10"/>
  <c r="M62" i="10"/>
  <c r="N62" i="10"/>
  <c r="O62" i="10"/>
  <c r="P62" i="10"/>
  <c r="Q62" i="10"/>
  <c r="E63" i="10"/>
  <c r="F63" i="10"/>
  <c r="G63" i="10"/>
  <c r="H63" i="10"/>
  <c r="I63" i="10"/>
  <c r="J63" i="10"/>
  <c r="K63" i="10"/>
  <c r="L63" i="10"/>
  <c r="M63" i="10"/>
  <c r="N63" i="10"/>
  <c r="O63" i="10"/>
  <c r="P63" i="10"/>
  <c r="Q63" i="10"/>
  <c r="E64" i="10"/>
  <c r="F64" i="10"/>
  <c r="G64" i="10"/>
  <c r="H64" i="10"/>
  <c r="I64" i="10"/>
  <c r="J64" i="10"/>
  <c r="K64" i="10"/>
  <c r="L64" i="10"/>
  <c r="M64" i="10"/>
  <c r="N64" i="10"/>
  <c r="O64" i="10"/>
  <c r="P64" i="10"/>
  <c r="Q64" i="10"/>
  <c r="E65" i="10"/>
  <c r="F65" i="10"/>
  <c r="G65" i="10"/>
  <c r="H65" i="10"/>
  <c r="I65" i="10"/>
  <c r="J65" i="10"/>
  <c r="K65" i="10"/>
  <c r="L65" i="10"/>
  <c r="M65" i="10"/>
  <c r="N65" i="10"/>
  <c r="O65" i="10"/>
  <c r="P65" i="10"/>
  <c r="Q65" i="10"/>
  <c r="E66" i="10"/>
  <c r="F66" i="10"/>
  <c r="G66" i="10"/>
  <c r="H66" i="10"/>
  <c r="I66" i="10"/>
  <c r="J66" i="10"/>
  <c r="K66" i="10"/>
  <c r="L66" i="10"/>
  <c r="M66" i="10"/>
  <c r="N66" i="10"/>
  <c r="O66" i="10"/>
  <c r="P66" i="10"/>
  <c r="Q66" i="10"/>
  <c r="E67" i="10"/>
  <c r="F67" i="10"/>
  <c r="G67" i="10"/>
  <c r="H67" i="10"/>
  <c r="I67" i="10"/>
  <c r="J67" i="10"/>
  <c r="K67" i="10"/>
  <c r="L67" i="10"/>
  <c r="M67" i="10"/>
  <c r="N67" i="10"/>
  <c r="O67" i="10"/>
  <c r="P67" i="10"/>
  <c r="Q67" i="10"/>
  <c r="E68" i="10"/>
  <c r="F68" i="10"/>
  <c r="G68" i="10"/>
  <c r="H68" i="10"/>
  <c r="I68" i="10"/>
  <c r="J68" i="10"/>
  <c r="K68" i="10"/>
  <c r="L68" i="10"/>
  <c r="M68" i="10"/>
  <c r="N68" i="10"/>
  <c r="O68" i="10"/>
  <c r="P68" i="10"/>
  <c r="Q68" i="10"/>
  <c r="E69" i="10"/>
  <c r="F69" i="10"/>
  <c r="G69" i="10"/>
  <c r="H69" i="10"/>
  <c r="I69" i="10"/>
  <c r="J69" i="10"/>
  <c r="K69" i="10"/>
  <c r="L69" i="10"/>
  <c r="M69" i="10"/>
  <c r="N69" i="10"/>
  <c r="O69" i="10"/>
  <c r="P69" i="10"/>
  <c r="Q69" i="10"/>
  <c r="E70" i="10"/>
  <c r="F70" i="10"/>
  <c r="G70" i="10"/>
  <c r="H70" i="10"/>
  <c r="I70" i="10"/>
  <c r="J70" i="10"/>
  <c r="K70" i="10"/>
  <c r="L70" i="10"/>
  <c r="M70" i="10"/>
  <c r="N70" i="10"/>
  <c r="O70" i="10"/>
  <c r="P70" i="10"/>
  <c r="Q70" i="10"/>
  <c r="E72" i="10"/>
  <c r="F72" i="10"/>
  <c r="G72" i="10"/>
  <c r="H72" i="10"/>
  <c r="I72" i="10"/>
  <c r="J72" i="10"/>
  <c r="K72" i="10"/>
  <c r="L72" i="10"/>
  <c r="M72" i="10"/>
  <c r="N72" i="10"/>
  <c r="O72" i="10"/>
  <c r="P72" i="10"/>
  <c r="Q72" i="10"/>
  <c r="P12" i="10"/>
  <c r="P34" i="10"/>
  <c r="O12" i="10"/>
  <c r="O34" i="10"/>
  <c r="N12" i="10"/>
  <c r="N34" i="10"/>
  <c r="M12" i="10"/>
  <c r="M34" i="10"/>
  <c r="L12" i="10"/>
  <c r="L34" i="10"/>
  <c r="K12" i="10"/>
  <c r="K34" i="10"/>
  <c r="J12" i="10"/>
  <c r="J34" i="10"/>
  <c r="I12" i="10"/>
  <c r="I34" i="10"/>
  <c r="H12" i="10"/>
  <c r="H34" i="10"/>
  <c r="G12" i="10"/>
  <c r="G34" i="10"/>
  <c r="F12" i="10"/>
  <c r="F34" i="10"/>
  <c r="E12" i="10"/>
  <c r="E34" i="10"/>
  <c r="S72" i="10"/>
  <c r="D72" i="10"/>
  <c r="S71" i="10"/>
  <c r="D71" i="10"/>
  <c r="S70" i="10"/>
  <c r="D70" i="10"/>
  <c r="S69" i="10"/>
  <c r="D69" i="10"/>
  <c r="S68" i="10"/>
  <c r="D68" i="10"/>
  <c r="S67" i="10"/>
  <c r="D67" i="10"/>
  <c r="S66" i="10"/>
  <c r="D66" i="10"/>
  <c r="S65" i="10"/>
  <c r="D65" i="10"/>
  <c r="S64" i="10"/>
  <c r="D64" i="10"/>
  <c r="S63" i="10"/>
  <c r="D63" i="10"/>
  <c r="S62" i="10"/>
  <c r="S61" i="10"/>
  <c r="S60" i="10"/>
  <c r="S59" i="10"/>
  <c r="S58" i="10"/>
  <c r="S57" i="10"/>
  <c r="S56" i="10"/>
  <c r="S55" i="10"/>
  <c r="S54" i="10"/>
  <c r="S53" i="10"/>
  <c r="S52" i="10"/>
  <c r="S50" i="10"/>
  <c r="S49" i="10"/>
  <c r="S48" i="10"/>
  <c r="S46" i="10"/>
  <c r="S45" i="10"/>
  <c r="S44" i="10"/>
  <c r="S43" i="10"/>
  <c r="S42" i="10"/>
  <c r="S41" i="10"/>
  <c r="S40" i="10"/>
  <c r="S39" i="10"/>
  <c r="S38" i="10"/>
  <c r="S37" i="10"/>
  <c r="S36" i="10"/>
  <c r="S33" i="10"/>
  <c r="D33" i="10"/>
  <c r="S32" i="10"/>
  <c r="D32" i="10"/>
  <c r="S31" i="10"/>
  <c r="D31" i="10"/>
  <c r="S30" i="10"/>
  <c r="D30" i="10"/>
  <c r="S29" i="10"/>
  <c r="D29" i="10"/>
  <c r="S28" i="10"/>
  <c r="D28" i="10"/>
  <c r="S27" i="10"/>
  <c r="D27" i="10"/>
  <c r="S26" i="10"/>
  <c r="D26" i="10"/>
  <c r="S25" i="10"/>
  <c r="D25" i="10"/>
  <c r="S24" i="10"/>
  <c r="D24" i="10"/>
  <c r="S23" i="10"/>
  <c r="S22" i="10"/>
  <c r="S21" i="10"/>
  <c r="S20" i="10"/>
  <c r="S19" i="10"/>
  <c r="S18" i="10"/>
  <c r="S17" i="10"/>
  <c r="S16" i="10"/>
  <c r="S15" i="10"/>
  <c r="S11" i="10"/>
  <c r="S10" i="10"/>
  <c r="S9" i="10"/>
  <c r="S8" i="10"/>
  <c r="S7" i="10"/>
  <c r="N5" i="10"/>
  <c r="M5" i="10"/>
  <c r="L5" i="10"/>
  <c r="K5" i="10"/>
  <c r="J5" i="10"/>
  <c r="I5" i="10"/>
  <c r="H5" i="10"/>
  <c r="G5" i="10"/>
  <c r="F5" i="10"/>
  <c r="E5" i="10"/>
  <c r="F50" i="8"/>
  <c r="F51" i="8"/>
  <c r="F52" i="8"/>
  <c r="F53" i="8"/>
  <c r="F54" i="8"/>
  <c r="F55" i="8"/>
  <c r="F56" i="8"/>
  <c r="F57" i="8"/>
  <c r="F58" i="8"/>
  <c r="F59" i="8"/>
  <c r="G50" i="8"/>
  <c r="G51" i="8"/>
  <c r="G52" i="8"/>
  <c r="G53" i="8"/>
  <c r="G54" i="8"/>
  <c r="G55" i="8"/>
  <c r="G56" i="8"/>
  <c r="G57" i="8"/>
  <c r="G58" i="8"/>
  <c r="G59" i="8"/>
  <c r="F9" i="8"/>
  <c r="F10" i="8"/>
  <c r="F11" i="8"/>
  <c r="F12" i="8"/>
  <c r="F13" i="8"/>
  <c r="F14" i="8"/>
  <c r="F15" i="8"/>
  <c r="F16" i="8"/>
  <c r="F17" i="8"/>
  <c r="F18" i="8"/>
  <c r="F19" i="8"/>
  <c r="F20" i="8"/>
  <c r="G9" i="8"/>
  <c r="G10" i="8"/>
  <c r="G11" i="8"/>
  <c r="G12" i="8"/>
  <c r="G13" i="8"/>
  <c r="G14" i="8"/>
  <c r="G15" i="8"/>
  <c r="G16" i="8"/>
  <c r="G17" i="8"/>
  <c r="G18" i="8"/>
  <c r="G19" i="8"/>
  <c r="G20" i="8"/>
  <c r="F22" i="8"/>
  <c r="F23" i="8"/>
  <c r="F24" i="8"/>
  <c r="F25" i="8"/>
  <c r="F26" i="8"/>
  <c r="F27" i="8"/>
  <c r="F28" i="8"/>
  <c r="F29" i="8"/>
  <c r="F30" i="8"/>
  <c r="F31" i="8"/>
  <c r="F32" i="8"/>
  <c r="F33" i="8"/>
  <c r="F34" i="8"/>
  <c r="F35" i="8"/>
  <c r="G22" i="8"/>
  <c r="G23" i="8"/>
  <c r="G24" i="8"/>
  <c r="G25" i="8"/>
  <c r="G26" i="8"/>
  <c r="G27" i="8"/>
  <c r="G28" i="8"/>
  <c r="G29" i="8"/>
  <c r="G30" i="8"/>
  <c r="G31" i="8"/>
  <c r="G32" i="8"/>
  <c r="G33" i="8"/>
  <c r="G34" i="8"/>
  <c r="G35" i="8"/>
  <c r="F37" i="8"/>
  <c r="F38" i="8"/>
  <c r="F39" i="8"/>
  <c r="F40" i="8"/>
  <c r="F41" i="8"/>
  <c r="F42" i="8"/>
  <c r="F43" i="8"/>
  <c r="F44" i="8"/>
  <c r="F45" i="8"/>
  <c r="F46" i="8"/>
  <c r="F47" i="8"/>
  <c r="F48" i="8"/>
  <c r="G37" i="8"/>
  <c r="G38" i="8"/>
  <c r="G39" i="8"/>
  <c r="G40" i="8"/>
  <c r="G41" i="8"/>
  <c r="G42" i="8"/>
  <c r="G43" i="8"/>
  <c r="G44" i="8"/>
  <c r="G45" i="8"/>
  <c r="G46" i="8"/>
  <c r="G47" i="8"/>
  <c r="G48" i="8"/>
  <c r="F61" i="8"/>
  <c r="F62" i="8"/>
  <c r="F63" i="8"/>
  <c r="F64" i="8"/>
  <c r="F65" i="8"/>
  <c r="F66" i="8"/>
  <c r="F67" i="8"/>
  <c r="F68" i="8"/>
  <c r="F69" i="8"/>
  <c r="F70" i="8"/>
  <c r="F71" i="8"/>
  <c r="F72" i="8"/>
  <c r="F73" i="8"/>
  <c r="G61" i="8"/>
  <c r="G62" i="8"/>
  <c r="G63" i="8"/>
  <c r="G64" i="8"/>
  <c r="G65" i="8"/>
  <c r="G66" i="8"/>
  <c r="G67" i="8"/>
  <c r="G68" i="8"/>
  <c r="G69" i="8"/>
  <c r="G70" i="8"/>
  <c r="G71" i="8"/>
  <c r="G72" i="8"/>
  <c r="G73" i="8"/>
  <c r="H74" i="8"/>
  <c r="F78" i="8"/>
  <c r="F83" i="8"/>
  <c r="F79" i="8"/>
  <c r="F80" i="8"/>
  <c r="F81" i="8"/>
  <c r="F82" i="8"/>
  <c r="F84" i="8"/>
  <c r="F85" i="8"/>
  <c r="F86" i="8"/>
  <c r="F87" i="8"/>
  <c r="F88" i="8"/>
  <c r="F89" i="8"/>
  <c r="F90" i="8"/>
  <c r="F91" i="8"/>
  <c r="F92" i="8"/>
  <c r="F93" i="8"/>
  <c r="F94" i="8"/>
  <c r="F95" i="8"/>
  <c r="F96" i="8"/>
  <c r="F97" i="8"/>
  <c r="F103" i="8"/>
  <c r="F104" i="8"/>
  <c r="F99" i="8"/>
  <c r="F100" i="8"/>
  <c r="F101" i="8"/>
  <c r="F102" i="8"/>
  <c r="F105" i="8"/>
  <c r="F106" i="8"/>
  <c r="F107" i="8"/>
  <c r="F108" i="8"/>
  <c r="F109" i="8"/>
  <c r="F111" i="8"/>
  <c r="F112" i="8"/>
  <c r="F113" i="8"/>
  <c r="F115" i="8"/>
  <c r="F116" i="8"/>
  <c r="F117" i="8"/>
  <c r="F118" i="8"/>
  <c r="F119" i="8"/>
  <c r="F120" i="8"/>
  <c r="F121" i="8"/>
  <c r="F122" i="8"/>
  <c r="F123" i="8"/>
  <c r="F124" i="8"/>
  <c r="F125" i="8"/>
  <c r="F126" i="8"/>
  <c r="F127" i="8"/>
  <c r="F128" i="8"/>
  <c r="F129" i="8"/>
  <c r="F130" i="8"/>
  <c r="F131" i="8"/>
  <c r="F132" i="8"/>
  <c r="F133" i="8"/>
  <c r="F134" i="8"/>
  <c r="F135" i="8"/>
  <c r="F140" i="8"/>
  <c r="F141" i="8"/>
  <c r="F142" i="8"/>
  <c r="F143" i="8"/>
  <c r="F144" i="8"/>
  <c r="F145" i="8"/>
  <c r="F146" i="8"/>
  <c r="F147" i="8"/>
  <c r="F148" i="8"/>
  <c r="F149" i="8"/>
  <c r="F150" i="8"/>
  <c r="F151" i="8"/>
  <c r="F152" i="8"/>
  <c r="F153" i="8"/>
  <c r="F154" i="8"/>
  <c r="F155" i="8"/>
  <c r="F156" i="8"/>
  <c r="F157" i="8"/>
  <c r="F158" i="8"/>
  <c r="F159" i="8"/>
  <c r="F196" i="8"/>
  <c r="F161" i="8"/>
  <c r="F162" i="8"/>
  <c r="F163" i="8"/>
  <c r="F164" i="8"/>
  <c r="F165" i="8"/>
  <c r="F166" i="8"/>
  <c r="F167" i="8"/>
  <c r="F168" i="8"/>
  <c r="F169" i="8"/>
  <c r="F170" i="8"/>
  <c r="F171" i="8"/>
  <c r="F173" i="8"/>
  <c r="F174" i="8"/>
  <c r="F175" i="8"/>
  <c r="F177" i="8"/>
  <c r="F178" i="8"/>
  <c r="F179" i="8"/>
  <c r="F180" i="8"/>
  <c r="F181" i="8"/>
  <c r="F182" i="8"/>
  <c r="F183" i="8"/>
  <c r="F184" i="8"/>
  <c r="F185" i="8"/>
  <c r="F186" i="8"/>
  <c r="F187" i="8"/>
  <c r="F188" i="8"/>
  <c r="F189" i="8"/>
  <c r="F190" i="8"/>
  <c r="F191" i="8"/>
  <c r="F192" i="8"/>
  <c r="F193" i="8"/>
  <c r="F194" i="8"/>
  <c r="F195" i="8"/>
  <c r="F197" i="8"/>
  <c r="B160" i="11"/>
  <c r="T160" i="11"/>
  <c r="T161" i="11"/>
  <c r="T162" i="11"/>
  <c r="T163" i="11"/>
  <c r="T164" i="11"/>
  <c r="T165" i="11"/>
  <c r="T166" i="11"/>
  <c r="T167" i="11"/>
  <c r="T168" i="11"/>
  <c r="T169" i="11"/>
  <c r="V169" i="11"/>
  <c r="V168" i="11"/>
  <c r="V167" i="11"/>
  <c r="V166" i="11"/>
  <c r="V165" i="11"/>
  <c r="V164" i="11"/>
  <c r="V163" i="11"/>
  <c r="V162" i="11"/>
  <c r="V161" i="11"/>
  <c r="V160" i="11"/>
  <c r="B150" i="11"/>
  <c r="T150" i="11"/>
  <c r="T151" i="11"/>
  <c r="T152" i="11"/>
  <c r="T153" i="11"/>
  <c r="T154" i="11"/>
  <c r="T155" i="11"/>
  <c r="T156" i="11"/>
  <c r="T157" i="11"/>
  <c r="T158" i="11"/>
  <c r="T159" i="11"/>
  <c r="V159" i="11"/>
  <c r="V158" i="11"/>
  <c r="I158" i="11"/>
  <c r="H158" i="11"/>
  <c r="G158" i="11"/>
  <c r="V157" i="11"/>
  <c r="V156" i="11"/>
  <c r="V155" i="11"/>
  <c r="V154" i="11"/>
  <c r="V153" i="11"/>
  <c r="V152" i="11"/>
  <c r="V151" i="11"/>
  <c r="V150" i="11"/>
  <c r="B142" i="11"/>
  <c r="T142" i="11"/>
  <c r="T143" i="11"/>
  <c r="T144" i="11"/>
  <c r="T145" i="11"/>
  <c r="T146" i="11"/>
  <c r="T147" i="11"/>
  <c r="T148" i="11"/>
  <c r="T149" i="11"/>
  <c r="V149" i="11"/>
  <c r="V148" i="11"/>
  <c r="J148" i="11"/>
  <c r="V147" i="11"/>
  <c r="J147" i="11"/>
  <c r="V146" i="11"/>
  <c r="J146" i="11"/>
  <c r="V145" i="11"/>
  <c r="V144" i="11"/>
  <c r="V143" i="11"/>
  <c r="V142" i="11"/>
  <c r="B129" i="11"/>
  <c r="T129" i="11"/>
  <c r="T130" i="11"/>
  <c r="T131" i="11"/>
  <c r="T132" i="11"/>
  <c r="T133" i="11"/>
  <c r="T134" i="11"/>
  <c r="T135" i="11"/>
  <c r="T136" i="11"/>
  <c r="T137" i="11"/>
  <c r="T138" i="11"/>
  <c r="T139" i="11"/>
  <c r="T140" i="11"/>
  <c r="T141" i="11"/>
  <c r="V141" i="11"/>
  <c r="V140" i="11"/>
  <c r="J134" i="11"/>
  <c r="L134" i="11"/>
  <c r="J135" i="11"/>
  <c r="L135" i="11"/>
  <c r="J137" i="11"/>
  <c r="L137" i="11"/>
  <c r="J139" i="11"/>
  <c r="L139" i="11"/>
  <c r="L140" i="11"/>
  <c r="K140" i="11"/>
  <c r="J140" i="11"/>
  <c r="I140" i="11"/>
  <c r="H140" i="11"/>
  <c r="G140" i="11"/>
  <c r="V139" i="11"/>
  <c r="V138" i="11"/>
  <c r="V137" i="11"/>
  <c r="V136" i="11"/>
  <c r="V135" i="11"/>
  <c r="V134" i="11"/>
  <c r="V133" i="11"/>
  <c r="V132" i="11"/>
  <c r="V131" i="11"/>
  <c r="V130" i="11"/>
  <c r="V129" i="11"/>
  <c r="B119" i="11"/>
  <c r="T119" i="11"/>
  <c r="T120" i="11"/>
  <c r="T121" i="11"/>
  <c r="T122" i="11"/>
  <c r="T123" i="11"/>
  <c r="T124" i="11"/>
  <c r="T125" i="11"/>
  <c r="T126" i="11"/>
  <c r="T127" i="11"/>
  <c r="T128" i="11"/>
  <c r="V128" i="11"/>
  <c r="V127" i="11"/>
  <c r="J123" i="11"/>
  <c r="J124" i="11"/>
  <c r="J125" i="11"/>
  <c r="J126" i="11"/>
  <c r="J127" i="11"/>
  <c r="I127" i="11"/>
  <c r="H127" i="11"/>
  <c r="G127" i="11"/>
  <c r="V126" i="11"/>
  <c r="V125" i="11"/>
  <c r="V124" i="11"/>
  <c r="V123" i="11"/>
  <c r="V122" i="11"/>
  <c r="V121" i="11"/>
  <c r="V120" i="11"/>
  <c r="V119" i="11"/>
  <c r="B112" i="11"/>
  <c r="T112" i="11"/>
  <c r="T113" i="11"/>
  <c r="T114" i="11"/>
  <c r="T115" i="11"/>
  <c r="T116" i="11"/>
  <c r="T117" i="11"/>
  <c r="T118" i="11"/>
  <c r="V118" i="11"/>
  <c r="V117" i="11"/>
  <c r="V116" i="11"/>
  <c r="V115" i="11"/>
  <c r="V114" i="11"/>
  <c r="V113" i="11"/>
  <c r="V112" i="11"/>
  <c r="B105" i="11"/>
  <c r="T105" i="11"/>
  <c r="T106" i="11"/>
  <c r="T107" i="11"/>
  <c r="T108" i="11"/>
  <c r="T109" i="11"/>
  <c r="T110" i="11"/>
  <c r="T111" i="11"/>
  <c r="V111" i="11"/>
  <c r="V110" i="11"/>
  <c r="V109" i="11"/>
  <c r="V108" i="11"/>
  <c r="V107" i="11"/>
  <c r="V106" i="11"/>
  <c r="V105" i="11"/>
  <c r="B14" i="11"/>
  <c r="B30" i="11"/>
  <c r="T30" i="11"/>
  <c r="T31" i="11"/>
  <c r="T32" i="11"/>
  <c r="T33" i="11"/>
  <c r="T34" i="11"/>
  <c r="T35" i="11"/>
  <c r="T36" i="11"/>
  <c r="T37" i="11"/>
  <c r="T38" i="11"/>
  <c r="T39" i="11"/>
  <c r="T40" i="11"/>
  <c r="T41" i="11"/>
  <c r="T42" i="11"/>
  <c r="T43" i="11"/>
  <c r="T44" i="11"/>
  <c r="T45" i="11"/>
  <c r="T46" i="11"/>
  <c r="T47" i="11"/>
  <c r="T48" i="11"/>
  <c r="T49" i="11"/>
  <c r="T50" i="11"/>
  <c r="T51" i="11"/>
  <c r="T52" i="11"/>
  <c r="T53" i="11"/>
  <c r="T54" i="11"/>
  <c r="T55" i="11"/>
  <c r="T56" i="11"/>
  <c r="T57" i="11"/>
  <c r="T58" i="11"/>
  <c r="T59" i="11"/>
  <c r="T60" i="11"/>
  <c r="T61" i="11"/>
  <c r="T62" i="11"/>
  <c r="T63" i="11"/>
  <c r="T64" i="11"/>
  <c r="T65" i="11"/>
  <c r="T66" i="11"/>
  <c r="T67" i="11"/>
  <c r="T68" i="11"/>
  <c r="T69" i="11"/>
  <c r="T70" i="11"/>
  <c r="T71" i="11"/>
  <c r="T72" i="11"/>
  <c r="T73" i="11"/>
  <c r="T74" i="11"/>
  <c r="T75" i="11"/>
  <c r="T76" i="11"/>
  <c r="T77" i="11"/>
  <c r="T78" i="11"/>
  <c r="T79" i="11"/>
  <c r="T80" i="11"/>
  <c r="T81" i="11"/>
  <c r="T82" i="11"/>
  <c r="T83" i="11"/>
  <c r="T84" i="11"/>
  <c r="T85" i="11"/>
  <c r="T86" i="11"/>
  <c r="T87" i="11"/>
  <c r="T88" i="11"/>
  <c r="T89" i="11"/>
  <c r="T90" i="11"/>
  <c r="T91" i="11"/>
  <c r="T92" i="11"/>
  <c r="T93" i="11"/>
  <c r="T94" i="11"/>
  <c r="T95" i="11"/>
  <c r="T96" i="11"/>
  <c r="T97" i="11"/>
  <c r="T98" i="11"/>
  <c r="T99" i="11"/>
  <c r="T100" i="11"/>
  <c r="T101" i="11"/>
  <c r="T102" i="11"/>
  <c r="T103" i="11"/>
  <c r="T104" i="11"/>
  <c r="V104" i="11"/>
  <c r="V103" i="11"/>
  <c r="V102" i="11"/>
  <c r="V101" i="11"/>
  <c r="V100" i="11"/>
  <c r="V99" i="11"/>
  <c r="V98" i="11"/>
  <c r="V97" i="11"/>
  <c r="V96" i="11"/>
  <c r="V95" i="11"/>
  <c r="V94" i="11"/>
  <c r="V93" i="11"/>
  <c r="V92" i="11"/>
  <c r="V91" i="11"/>
  <c r="V90" i="11"/>
  <c r="V89" i="11"/>
  <c r="V88" i="11"/>
  <c r="V87" i="11"/>
  <c r="V86" i="11"/>
  <c r="V85" i="11"/>
  <c r="V84" i="11"/>
  <c r="V83" i="11"/>
  <c r="V82" i="11"/>
  <c r="V81" i="11"/>
  <c r="V80" i="11"/>
  <c r="V79" i="11"/>
  <c r="V78" i="11"/>
  <c r="V77" i="11"/>
  <c r="V76" i="11"/>
  <c r="V75" i="11"/>
  <c r="V74" i="11"/>
  <c r="V73" i="11"/>
  <c r="V72" i="11"/>
  <c r="V71" i="11"/>
  <c r="V70" i="11"/>
  <c r="V69" i="11"/>
  <c r="V68" i="11"/>
  <c r="V67" i="11"/>
  <c r="V66" i="11"/>
  <c r="V65" i="11"/>
  <c r="V64" i="11"/>
  <c r="V63" i="11"/>
  <c r="V62" i="11"/>
  <c r="V61" i="11"/>
  <c r="V60" i="11"/>
  <c r="V59" i="11"/>
  <c r="V58" i="11"/>
  <c r="V57" i="11"/>
  <c r="V56" i="11"/>
  <c r="V55" i="11"/>
  <c r="V54" i="11"/>
  <c r="V53" i="11"/>
  <c r="V52" i="11"/>
  <c r="V51" i="11"/>
  <c r="V50" i="11"/>
  <c r="V49" i="11"/>
  <c r="V48" i="11"/>
  <c r="V47" i="11"/>
  <c r="V46" i="11"/>
  <c r="V45" i="11"/>
  <c r="V44" i="11"/>
  <c r="V43" i="11"/>
  <c r="V42" i="11"/>
  <c r="V41" i="11"/>
  <c r="V40" i="11"/>
  <c r="V39" i="11"/>
  <c r="V38" i="11"/>
  <c r="V37" i="11"/>
  <c r="V36" i="11"/>
  <c r="V35" i="11"/>
  <c r="V34" i="11"/>
  <c r="V33" i="11"/>
  <c r="V32" i="11"/>
  <c r="V31" i="11"/>
  <c r="V30" i="11"/>
  <c r="T14" i="11"/>
  <c r="T15" i="11"/>
  <c r="T16" i="11"/>
  <c r="T17" i="11"/>
  <c r="T18" i="11"/>
  <c r="T19" i="11"/>
  <c r="T20" i="11"/>
  <c r="T21" i="11"/>
  <c r="T22" i="11"/>
  <c r="T23" i="11"/>
  <c r="T24" i="11"/>
  <c r="T25" i="11"/>
  <c r="T26" i="11"/>
  <c r="T27" i="11"/>
  <c r="T28" i="11"/>
  <c r="T29" i="11"/>
  <c r="V29" i="11"/>
  <c r="V28" i="11"/>
  <c r="V27" i="11"/>
  <c r="V26" i="11"/>
  <c r="V25" i="11"/>
  <c r="V24" i="11"/>
  <c r="V23" i="11"/>
  <c r="V22" i="11"/>
  <c r="V21" i="11"/>
  <c r="V20" i="11"/>
  <c r="V19" i="11"/>
  <c r="V18" i="11"/>
  <c r="V17" i="11"/>
  <c r="V16" i="11"/>
  <c r="V15" i="11"/>
  <c r="V14" i="11"/>
  <c r="F76" i="9"/>
  <c r="F161" i="9"/>
  <c r="F99" i="9"/>
  <c r="F138" i="9"/>
  <c r="F139" i="9"/>
  <c r="F207" i="9"/>
  <c r="F212" i="9"/>
  <c r="G76" i="9"/>
  <c r="G161" i="9"/>
  <c r="G178" i="9"/>
  <c r="G200" i="9"/>
  <c r="G201" i="9"/>
  <c r="G99" i="9"/>
  <c r="G138" i="9"/>
  <c r="G139" i="9"/>
  <c r="G202" i="9"/>
  <c r="G203" i="9"/>
  <c r="G207" i="9"/>
  <c r="G212" i="9"/>
  <c r="G213" i="9"/>
  <c r="G215" i="9"/>
  <c r="F215" i="9"/>
  <c r="G216" i="9"/>
  <c r="G217" i="9"/>
  <c r="G218" i="9"/>
  <c r="E62" i="5"/>
  <c r="E64" i="5"/>
  <c r="G61" i="6"/>
  <c r="F217" i="9"/>
  <c r="H217" i="9"/>
  <c r="H215" i="9"/>
  <c r="J204" i="9"/>
  <c r="J207" i="9"/>
  <c r="J208" i="9"/>
  <c r="J212" i="9"/>
  <c r="J213" i="9"/>
  <c r="D213" i="9"/>
  <c r="H212" i="9"/>
  <c r="B208" i="9"/>
  <c r="H207" i="9"/>
  <c r="D203" i="9"/>
  <c r="E199" i="9"/>
  <c r="E198" i="9"/>
  <c r="E197" i="9"/>
  <c r="E196" i="9"/>
  <c r="E195" i="9"/>
  <c r="E194" i="9"/>
  <c r="E193" i="9"/>
  <c r="E192" i="9"/>
  <c r="E191" i="9"/>
  <c r="E190" i="9"/>
  <c r="H161" i="9"/>
  <c r="E160" i="9"/>
  <c r="E159" i="9"/>
  <c r="E158" i="9"/>
  <c r="E157" i="9"/>
  <c r="E156" i="9"/>
  <c r="E155" i="9"/>
  <c r="E154" i="9"/>
  <c r="E153" i="9"/>
  <c r="E152" i="9"/>
  <c r="E151" i="9"/>
  <c r="H139" i="9"/>
  <c r="H138" i="9"/>
  <c r="E137" i="9"/>
  <c r="E136" i="9"/>
  <c r="E135" i="9"/>
  <c r="E134" i="9"/>
  <c r="E133" i="9"/>
  <c r="E132" i="9"/>
  <c r="E131" i="9"/>
  <c r="E130" i="9"/>
  <c r="E129" i="9"/>
  <c r="E128" i="9"/>
  <c r="H99" i="9"/>
  <c r="E98" i="9"/>
  <c r="E97" i="9"/>
  <c r="E96" i="9"/>
  <c r="E95" i="9"/>
  <c r="E94" i="9"/>
  <c r="E93" i="9"/>
  <c r="E92" i="9"/>
  <c r="E91" i="9"/>
  <c r="E90" i="9"/>
  <c r="E89" i="9"/>
  <c r="H76" i="9"/>
  <c r="D75" i="9"/>
  <c r="D74" i="9"/>
  <c r="D73" i="9"/>
  <c r="D72" i="9"/>
  <c r="D71" i="9"/>
  <c r="D70" i="9"/>
  <c r="D69" i="9"/>
  <c r="D68" i="9"/>
  <c r="D67" i="9"/>
  <c r="D66" i="9"/>
  <c r="J62" i="9"/>
  <c r="J51" i="9"/>
  <c r="J10" i="9"/>
  <c r="J23" i="9"/>
  <c r="J38" i="9"/>
  <c r="C62" i="9"/>
  <c r="C51" i="9"/>
  <c r="D50" i="9"/>
  <c r="D49" i="9"/>
  <c r="D48" i="9"/>
  <c r="D47" i="9"/>
  <c r="D46" i="9"/>
  <c r="D45" i="9"/>
  <c r="D44" i="9"/>
  <c r="D43" i="9"/>
  <c r="D42" i="9"/>
  <c r="D41" i="9"/>
  <c r="C38" i="9"/>
  <c r="D37" i="9"/>
  <c r="D36" i="9"/>
  <c r="D35" i="9"/>
  <c r="D34" i="9"/>
  <c r="D33" i="9"/>
  <c r="D32" i="9"/>
  <c r="D31" i="9"/>
  <c r="D30" i="9"/>
  <c r="D29" i="9"/>
  <c r="D28" i="9"/>
  <c r="C23" i="9"/>
  <c r="D22" i="9"/>
  <c r="D21" i="9"/>
  <c r="D20" i="9"/>
  <c r="D19" i="9"/>
  <c r="D18" i="9"/>
  <c r="D17" i="9"/>
  <c r="D16" i="9"/>
  <c r="D15" i="9"/>
  <c r="D14" i="9"/>
  <c r="D13" i="9"/>
  <c r="B6" i="9"/>
  <c r="E4" i="9"/>
  <c r="F203" i="8"/>
  <c r="F204" i="8"/>
  <c r="F205" i="8"/>
  <c r="F207" i="8"/>
  <c r="F208" i="8"/>
  <c r="F209" i="8"/>
  <c r="F210" i="8"/>
  <c r="H213" i="8"/>
  <c r="J203" i="8"/>
  <c r="J204" i="8"/>
  <c r="J202" i="8"/>
  <c r="J205" i="8"/>
  <c r="J207" i="8"/>
  <c r="J208" i="8"/>
  <c r="J209" i="8"/>
  <c r="J206" i="8"/>
  <c r="J210" i="8"/>
  <c r="J211" i="8"/>
  <c r="D211" i="8"/>
  <c r="B206" i="8"/>
  <c r="D201" i="8"/>
  <c r="J197" i="8"/>
  <c r="E197" i="8"/>
  <c r="J196" i="8"/>
  <c r="E196" i="8"/>
  <c r="J195" i="8"/>
  <c r="E195" i="8"/>
  <c r="J194" i="8"/>
  <c r="E194" i="8"/>
  <c r="J193" i="8"/>
  <c r="E193" i="8"/>
  <c r="J192" i="8"/>
  <c r="E192" i="8"/>
  <c r="J191" i="8"/>
  <c r="E191" i="8"/>
  <c r="J190" i="8"/>
  <c r="E190" i="8"/>
  <c r="J189" i="8"/>
  <c r="E189" i="8"/>
  <c r="J188" i="8"/>
  <c r="E188" i="8"/>
  <c r="J187" i="8"/>
  <c r="J186" i="8"/>
  <c r="J185" i="8"/>
  <c r="J184" i="8"/>
  <c r="J183" i="8"/>
  <c r="J182" i="8"/>
  <c r="J181" i="8"/>
  <c r="J180" i="8"/>
  <c r="J179" i="8"/>
  <c r="J178" i="8"/>
  <c r="J177" i="8"/>
  <c r="J175" i="8"/>
  <c r="J174" i="8"/>
  <c r="J173" i="8"/>
  <c r="J171" i="8"/>
  <c r="J170" i="8"/>
  <c r="J169" i="8"/>
  <c r="J168" i="8"/>
  <c r="J167" i="8"/>
  <c r="J166" i="8"/>
  <c r="J165" i="8"/>
  <c r="J164" i="8"/>
  <c r="J163" i="8"/>
  <c r="J162" i="8"/>
  <c r="J161" i="8"/>
  <c r="J158" i="8"/>
  <c r="E158" i="8"/>
  <c r="J157" i="8"/>
  <c r="E157" i="8"/>
  <c r="J156" i="8"/>
  <c r="E156" i="8"/>
  <c r="J155" i="8"/>
  <c r="E155" i="8"/>
  <c r="J154" i="8"/>
  <c r="E154" i="8"/>
  <c r="J153" i="8"/>
  <c r="E153" i="8"/>
  <c r="J152" i="8"/>
  <c r="E152" i="8"/>
  <c r="J151" i="8"/>
  <c r="E151" i="8"/>
  <c r="J150" i="8"/>
  <c r="E150" i="8"/>
  <c r="J149" i="8"/>
  <c r="E149" i="8"/>
  <c r="J148" i="8"/>
  <c r="J147" i="8"/>
  <c r="J146" i="8"/>
  <c r="J145" i="8"/>
  <c r="J144" i="8"/>
  <c r="J143" i="8"/>
  <c r="J142" i="8"/>
  <c r="J141" i="8"/>
  <c r="J140" i="8"/>
  <c r="J135" i="8"/>
  <c r="E135" i="8"/>
  <c r="J134" i="8"/>
  <c r="E134" i="8"/>
  <c r="J133" i="8"/>
  <c r="E133" i="8"/>
  <c r="J132" i="8"/>
  <c r="E132" i="8"/>
  <c r="J131" i="8"/>
  <c r="E131" i="8"/>
  <c r="J130" i="8"/>
  <c r="E130" i="8"/>
  <c r="J129" i="8"/>
  <c r="E129" i="8"/>
  <c r="J128" i="8"/>
  <c r="E128" i="8"/>
  <c r="J127" i="8"/>
  <c r="E127" i="8"/>
  <c r="J126" i="8"/>
  <c r="E126" i="8"/>
  <c r="J125" i="8"/>
  <c r="J124" i="8"/>
  <c r="J123" i="8"/>
  <c r="J122" i="8"/>
  <c r="J121" i="8"/>
  <c r="J120" i="8"/>
  <c r="J119" i="8"/>
  <c r="J118" i="8"/>
  <c r="J117" i="8"/>
  <c r="J116" i="8"/>
  <c r="J115" i="8"/>
  <c r="J113" i="8"/>
  <c r="J112" i="8"/>
  <c r="J111" i="8"/>
  <c r="J109" i="8"/>
  <c r="J108" i="8"/>
  <c r="J107" i="8"/>
  <c r="J106" i="8"/>
  <c r="J105" i="8"/>
  <c r="J104" i="8"/>
  <c r="J103" i="8"/>
  <c r="J102" i="8"/>
  <c r="J101" i="8"/>
  <c r="J100" i="8"/>
  <c r="J99" i="8"/>
  <c r="J96" i="8"/>
  <c r="E96" i="8"/>
  <c r="J95" i="8"/>
  <c r="E95" i="8"/>
  <c r="J94" i="8"/>
  <c r="E94" i="8"/>
  <c r="J93" i="8"/>
  <c r="E93" i="8"/>
  <c r="J92" i="8"/>
  <c r="E92" i="8"/>
  <c r="J91" i="8"/>
  <c r="E91" i="8"/>
  <c r="J90" i="8"/>
  <c r="E90" i="8"/>
  <c r="J89" i="8"/>
  <c r="E89" i="8"/>
  <c r="J88" i="8"/>
  <c r="E88" i="8"/>
  <c r="J87" i="8"/>
  <c r="E87" i="8"/>
  <c r="J86" i="8"/>
  <c r="J85" i="8"/>
  <c r="J84" i="8"/>
  <c r="J83" i="8"/>
  <c r="J82" i="8"/>
  <c r="J81" i="8"/>
  <c r="J80" i="8"/>
  <c r="J79" i="8"/>
  <c r="J78" i="8"/>
  <c r="J73" i="8"/>
  <c r="D73" i="8"/>
  <c r="J72" i="8"/>
  <c r="D72" i="8"/>
  <c r="J71" i="8"/>
  <c r="D71" i="8"/>
  <c r="J70" i="8"/>
  <c r="D70" i="8"/>
  <c r="J69" i="8"/>
  <c r="D69" i="8"/>
  <c r="J68" i="8"/>
  <c r="D68" i="8"/>
  <c r="J67" i="8"/>
  <c r="D67" i="8"/>
  <c r="J66" i="8"/>
  <c r="D66" i="8"/>
  <c r="J65" i="8"/>
  <c r="D65" i="8"/>
  <c r="J64" i="8"/>
  <c r="D64" i="8"/>
  <c r="J63" i="8"/>
  <c r="J62" i="8"/>
  <c r="J61" i="8"/>
  <c r="J60" i="8"/>
  <c r="J50" i="8"/>
  <c r="J51" i="8"/>
  <c r="J52" i="8"/>
  <c r="J53" i="8"/>
  <c r="J54" i="8"/>
  <c r="J55" i="8"/>
  <c r="J56" i="8"/>
  <c r="J57" i="8"/>
  <c r="J58" i="8"/>
  <c r="J59" i="8"/>
  <c r="J49" i="8"/>
  <c r="J9" i="8"/>
  <c r="J10" i="8"/>
  <c r="J11" i="8"/>
  <c r="J12" i="8"/>
  <c r="J13" i="8"/>
  <c r="J14" i="8"/>
  <c r="J15" i="8"/>
  <c r="J16" i="8"/>
  <c r="J17" i="8"/>
  <c r="J18" i="8"/>
  <c r="J19" i="8"/>
  <c r="J20" i="8"/>
  <c r="J8" i="8"/>
  <c r="J22" i="8"/>
  <c r="J23" i="8"/>
  <c r="J24" i="8"/>
  <c r="J25" i="8"/>
  <c r="J26" i="8"/>
  <c r="J27" i="8"/>
  <c r="J28" i="8"/>
  <c r="J29" i="8"/>
  <c r="J30" i="8"/>
  <c r="J31" i="8"/>
  <c r="J32" i="8"/>
  <c r="J33" i="8"/>
  <c r="J34" i="8"/>
  <c r="J35" i="8"/>
  <c r="J21" i="8"/>
  <c r="J37" i="8"/>
  <c r="J38" i="8"/>
  <c r="J39" i="8"/>
  <c r="J40" i="8"/>
  <c r="J41" i="8"/>
  <c r="J42" i="8"/>
  <c r="J43" i="8"/>
  <c r="J44" i="8"/>
  <c r="J45" i="8"/>
  <c r="J46" i="8"/>
  <c r="J47" i="8"/>
  <c r="J48" i="8"/>
  <c r="J36" i="8"/>
  <c r="C60" i="8"/>
  <c r="D59" i="8"/>
  <c r="D58" i="8"/>
  <c r="D57" i="8"/>
  <c r="D56" i="8"/>
  <c r="D55" i="8"/>
  <c r="D54" i="8"/>
  <c r="D53" i="8"/>
  <c r="D52" i="8"/>
  <c r="D51" i="8"/>
  <c r="D50" i="8"/>
  <c r="C49" i="8"/>
  <c r="D48" i="8"/>
  <c r="D47" i="8"/>
  <c r="D46" i="8"/>
  <c r="D45" i="8"/>
  <c r="D44" i="8"/>
  <c r="D43" i="8"/>
  <c r="D42" i="8"/>
  <c r="D41" i="8"/>
  <c r="D40" i="8"/>
  <c r="D39" i="8"/>
  <c r="C36" i="8"/>
  <c r="D35" i="8"/>
  <c r="D34" i="8"/>
  <c r="D33" i="8"/>
  <c r="D32" i="8"/>
  <c r="D31" i="8"/>
  <c r="D30" i="8"/>
  <c r="D29" i="8"/>
  <c r="D28" i="8"/>
  <c r="D27" i="8"/>
  <c r="D26" i="8"/>
  <c r="C21" i="8"/>
  <c r="D20" i="8"/>
  <c r="D19" i="8"/>
  <c r="D18" i="8"/>
  <c r="D17" i="8"/>
  <c r="D16" i="8"/>
  <c r="D15" i="8"/>
  <c r="D14" i="8"/>
  <c r="D13" i="8"/>
  <c r="D12" i="8"/>
  <c r="D11" i="8"/>
  <c r="B4" i="8"/>
  <c r="E2" i="8"/>
  <c r="E4" i="5"/>
  <c r="G10" i="7"/>
  <c r="D5" i="5"/>
  <c r="E11" i="7"/>
  <c r="E5" i="5"/>
  <c r="G11" i="7"/>
  <c r="D6" i="5"/>
  <c r="E12" i="7"/>
  <c r="E6" i="5"/>
  <c r="G12" i="7"/>
  <c r="D7" i="5"/>
  <c r="E13" i="7"/>
  <c r="E7" i="5"/>
  <c r="G13" i="7"/>
  <c r="D8" i="5"/>
  <c r="E14" i="7"/>
  <c r="E8" i="5"/>
  <c r="G14" i="7"/>
  <c r="D9" i="5"/>
  <c r="E15" i="7"/>
  <c r="E9" i="5"/>
  <c r="G15" i="7"/>
  <c r="D10" i="5"/>
  <c r="E16" i="7"/>
  <c r="E10" i="5"/>
  <c r="G16" i="7"/>
  <c r="D11" i="5"/>
  <c r="E17" i="7"/>
  <c r="E11" i="5"/>
  <c r="G17" i="7"/>
  <c r="D12" i="5"/>
  <c r="E18" i="7"/>
  <c r="E12" i="5"/>
  <c r="G18" i="7"/>
  <c r="D13" i="5"/>
  <c r="E19" i="7"/>
  <c r="E13" i="5"/>
  <c r="G19" i="7"/>
  <c r="D14" i="5"/>
  <c r="E20" i="7"/>
  <c r="E14" i="5"/>
  <c r="G20" i="7"/>
  <c r="H75" i="7"/>
  <c r="H158" i="7"/>
  <c r="I159" i="7"/>
  <c r="H230" i="7"/>
  <c r="H238" i="7"/>
  <c r="I239" i="7"/>
  <c r="I240" i="7"/>
  <c r="O237" i="7"/>
  <c r="O236" i="7"/>
  <c r="O235" i="7"/>
  <c r="O234" i="7"/>
  <c r="O233" i="7"/>
  <c r="O232" i="7"/>
  <c r="D232" i="7"/>
  <c r="D12" i="6"/>
  <c r="D13" i="6"/>
  <c r="D14" i="6"/>
  <c r="F9" i="6"/>
  <c r="E15" i="5"/>
  <c r="E21" i="5"/>
  <c r="F10" i="6"/>
  <c r="E16" i="5"/>
  <c r="F11" i="6"/>
  <c r="E17" i="5"/>
  <c r="F12" i="6"/>
  <c r="E18" i="5"/>
  <c r="F13" i="6"/>
  <c r="E19" i="5"/>
  <c r="F14" i="6"/>
  <c r="D15" i="6"/>
  <c r="E20" i="5"/>
  <c r="F15" i="6"/>
  <c r="D16" i="6"/>
  <c r="E22" i="5"/>
  <c r="F16" i="6"/>
  <c r="D17" i="6"/>
  <c r="E23" i="5"/>
  <c r="F17" i="6"/>
  <c r="D18" i="6"/>
  <c r="E24" i="5"/>
  <c r="F18" i="6"/>
  <c r="G19" i="6"/>
  <c r="E22" i="6"/>
  <c r="E25" i="5"/>
  <c r="F22" i="6"/>
  <c r="E23" i="6"/>
  <c r="E26" i="5"/>
  <c r="F23" i="6"/>
  <c r="E24" i="6"/>
  <c r="E27" i="5"/>
  <c r="F24" i="6"/>
  <c r="E25" i="6"/>
  <c r="E28" i="5"/>
  <c r="F25" i="6"/>
  <c r="E26" i="6"/>
  <c r="E29" i="5"/>
  <c r="F26" i="6"/>
  <c r="E27" i="6"/>
  <c r="E30" i="5"/>
  <c r="F27" i="6"/>
  <c r="E28" i="6"/>
  <c r="E31" i="5"/>
  <c r="F28" i="6"/>
  <c r="E29" i="6"/>
  <c r="E32" i="5"/>
  <c r="F29" i="6"/>
  <c r="F30" i="6"/>
  <c r="E32" i="6"/>
  <c r="E33" i="5"/>
  <c r="F32" i="6"/>
  <c r="F33" i="6"/>
  <c r="E35" i="6"/>
  <c r="E34" i="5"/>
  <c r="F35" i="6"/>
  <c r="E36" i="6"/>
  <c r="E35" i="5"/>
  <c r="F36" i="6"/>
  <c r="E37" i="6"/>
  <c r="E36" i="5"/>
  <c r="F37" i="6"/>
  <c r="E37" i="5"/>
  <c r="E38" i="5"/>
  <c r="E39" i="5"/>
  <c r="F38" i="6"/>
  <c r="F39" i="6"/>
  <c r="G40" i="6"/>
  <c r="H41" i="6"/>
  <c r="D44" i="6"/>
  <c r="E40" i="5"/>
  <c r="F44" i="6"/>
  <c r="D45" i="6"/>
  <c r="E41" i="5"/>
  <c r="F45" i="6"/>
  <c r="D46" i="6"/>
  <c r="E42" i="5"/>
  <c r="D51" i="5"/>
  <c r="E51" i="5"/>
  <c r="D52" i="5"/>
  <c r="E52" i="5"/>
  <c r="D53" i="5"/>
  <c r="E53" i="5"/>
  <c r="D54" i="5"/>
  <c r="E54" i="5"/>
  <c r="D55" i="5"/>
  <c r="E55" i="5"/>
  <c r="D56" i="5"/>
  <c r="E56" i="5"/>
  <c r="D57" i="5"/>
  <c r="E57" i="5"/>
  <c r="D58" i="5"/>
  <c r="E58" i="5"/>
  <c r="D59" i="5"/>
  <c r="E59" i="5"/>
  <c r="D60" i="5"/>
  <c r="E60" i="5"/>
  <c r="F46" i="6"/>
  <c r="D47" i="6"/>
  <c r="E43" i="5"/>
  <c r="F47" i="6"/>
  <c r="D48" i="6"/>
  <c r="E44" i="5"/>
  <c r="F48" i="6"/>
  <c r="D49" i="6"/>
  <c r="E45" i="5"/>
  <c r="F49" i="6"/>
  <c r="D50" i="6"/>
  <c r="E46" i="5"/>
  <c r="F50" i="6"/>
  <c r="D51" i="6"/>
  <c r="E47" i="5"/>
  <c r="F51" i="6"/>
  <c r="D52" i="6"/>
  <c r="E48" i="5"/>
  <c r="F52" i="6"/>
  <c r="D53" i="6"/>
  <c r="E49" i="5"/>
  <c r="F53" i="6"/>
  <c r="D54" i="6"/>
  <c r="E50" i="5"/>
  <c r="F54" i="6"/>
  <c r="G55" i="6"/>
  <c r="D57" i="6"/>
  <c r="E61" i="5"/>
  <c r="F57" i="6"/>
  <c r="G58" i="6"/>
  <c r="H59" i="6"/>
  <c r="E2" i="6"/>
  <c r="J22" i="6"/>
  <c r="J23" i="6"/>
  <c r="J24" i="6"/>
  <c r="J25" i="6"/>
  <c r="J26" i="6"/>
  <c r="J27" i="6"/>
  <c r="J28" i="6"/>
  <c r="J29" i="6"/>
  <c r="J30" i="6"/>
  <c r="J21" i="6"/>
  <c r="D31" i="6"/>
  <c r="J32" i="6"/>
  <c r="J33" i="6"/>
  <c r="J31" i="6"/>
  <c r="D34" i="6"/>
  <c r="E38" i="6"/>
  <c r="L232" i="7"/>
  <c r="K232" i="7"/>
  <c r="M232" i="7"/>
  <c r="O229" i="7"/>
  <c r="O228" i="7"/>
  <c r="O227" i="7"/>
  <c r="O226" i="7"/>
  <c r="O225" i="7"/>
  <c r="O224" i="7"/>
  <c r="D224" i="7"/>
  <c r="L224" i="7"/>
  <c r="K224" i="7"/>
  <c r="M224" i="7"/>
  <c r="O223" i="7"/>
  <c r="O222" i="7"/>
  <c r="O221" i="7"/>
  <c r="O220" i="7"/>
  <c r="O219" i="7"/>
  <c r="O218" i="7"/>
  <c r="L218" i="7"/>
  <c r="K218" i="7"/>
  <c r="M218" i="7"/>
  <c r="O217" i="7"/>
  <c r="O216" i="7"/>
  <c r="O215" i="7"/>
  <c r="O214" i="7"/>
  <c r="O213" i="7"/>
  <c r="O212" i="7"/>
  <c r="L212" i="7"/>
  <c r="K212" i="7"/>
  <c r="M212" i="7"/>
  <c r="O211" i="7"/>
  <c r="O210" i="7"/>
  <c r="O209" i="7"/>
  <c r="O208" i="7"/>
  <c r="O207" i="7"/>
  <c r="O206" i="7"/>
  <c r="D206" i="7"/>
  <c r="L206" i="7"/>
  <c r="K206" i="7"/>
  <c r="M206" i="7"/>
  <c r="O205" i="7"/>
  <c r="O204" i="7"/>
  <c r="O203" i="7"/>
  <c r="O202" i="7"/>
  <c r="O201" i="7"/>
  <c r="O200" i="7"/>
  <c r="L200" i="7"/>
  <c r="K200" i="7"/>
  <c r="M200" i="7"/>
  <c r="O199" i="7"/>
  <c r="O198" i="7"/>
  <c r="O197" i="7"/>
  <c r="O196" i="7"/>
  <c r="O195" i="7"/>
  <c r="O194" i="7"/>
  <c r="L194" i="7"/>
  <c r="K194" i="7"/>
  <c r="M194" i="7"/>
  <c r="O193" i="7"/>
  <c r="O192" i="7"/>
  <c r="O191" i="7"/>
  <c r="O190" i="7"/>
  <c r="O189" i="7"/>
  <c r="O188" i="7"/>
  <c r="L188" i="7"/>
  <c r="K188" i="7"/>
  <c r="M188" i="7"/>
  <c r="O187" i="7"/>
  <c r="O186" i="7"/>
  <c r="O185" i="7"/>
  <c r="O184" i="7"/>
  <c r="O183" i="7"/>
  <c r="O182" i="7"/>
  <c r="L182" i="7"/>
  <c r="K182" i="7"/>
  <c r="M182" i="7"/>
  <c r="O181" i="7"/>
  <c r="O180" i="7"/>
  <c r="O179" i="7"/>
  <c r="O178" i="7"/>
  <c r="O177" i="7"/>
  <c r="O176" i="7"/>
  <c r="O175" i="7"/>
  <c r="O174" i="7"/>
  <c r="D174" i="7"/>
  <c r="L174" i="7"/>
  <c r="K174" i="7"/>
  <c r="M174" i="7"/>
  <c r="O173" i="7"/>
  <c r="O172" i="7"/>
  <c r="O171" i="7"/>
  <c r="O170" i="7"/>
  <c r="O169" i="7"/>
  <c r="O168" i="7"/>
  <c r="D168" i="7"/>
  <c r="L168" i="7"/>
  <c r="K168" i="7"/>
  <c r="M168" i="7"/>
  <c r="O167" i="7"/>
  <c r="O166" i="7"/>
  <c r="O165" i="7"/>
  <c r="O164" i="7"/>
  <c r="O163" i="7"/>
  <c r="O162" i="7"/>
  <c r="D162" i="7"/>
  <c r="L162" i="7"/>
  <c r="K162" i="7"/>
  <c r="M162" i="7"/>
  <c r="O157" i="7"/>
  <c r="O156" i="7"/>
  <c r="O155" i="7"/>
  <c r="O154" i="7"/>
  <c r="O153" i="7"/>
  <c r="O152" i="7"/>
  <c r="L152" i="7"/>
  <c r="K152" i="7"/>
  <c r="M152" i="7"/>
  <c r="O151" i="7"/>
  <c r="O150" i="7"/>
  <c r="O149" i="7"/>
  <c r="O148" i="7"/>
  <c r="O147" i="7"/>
  <c r="O146" i="7"/>
  <c r="E146" i="7"/>
  <c r="L146" i="7"/>
  <c r="K146" i="7"/>
  <c r="M146" i="7"/>
  <c r="O145" i="7"/>
  <c r="O144" i="7"/>
  <c r="O143" i="7"/>
  <c r="O142" i="7"/>
  <c r="O141" i="7"/>
  <c r="O140" i="7"/>
  <c r="E140" i="7"/>
  <c r="L140" i="7"/>
  <c r="K140" i="7"/>
  <c r="M140" i="7"/>
  <c r="O139" i="7"/>
  <c r="O138" i="7"/>
  <c r="O137" i="7"/>
  <c r="O136" i="7"/>
  <c r="O135" i="7"/>
  <c r="O134" i="7"/>
  <c r="E134" i="7"/>
  <c r="L134" i="7"/>
  <c r="K134" i="7"/>
  <c r="M134" i="7"/>
  <c r="O133" i="7"/>
  <c r="O79" i="7"/>
  <c r="O80" i="7"/>
  <c r="O81" i="7"/>
  <c r="O82" i="7"/>
  <c r="O83" i="7"/>
  <c r="O78" i="7"/>
  <c r="O85" i="7"/>
  <c r="O86" i="7"/>
  <c r="O87" i="7"/>
  <c r="O88" i="7"/>
  <c r="O89" i="7"/>
  <c r="O84" i="7"/>
  <c r="O91" i="7"/>
  <c r="O92" i="7"/>
  <c r="O93" i="7"/>
  <c r="O94" i="7"/>
  <c r="O95" i="7"/>
  <c r="O90" i="7"/>
  <c r="O97" i="7"/>
  <c r="O98" i="7"/>
  <c r="O99" i="7"/>
  <c r="O100" i="7"/>
  <c r="O101" i="7"/>
  <c r="O96" i="7"/>
  <c r="O103" i="7"/>
  <c r="O104" i="7"/>
  <c r="O105" i="7"/>
  <c r="O106" i="7"/>
  <c r="O107" i="7"/>
  <c r="O102" i="7"/>
  <c r="O109" i="7"/>
  <c r="O110" i="7"/>
  <c r="O111" i="7"/>
  <c r="O112" i="7"/>
  <c r="O113" i="7"/>
  <c r="O108" i="7"/>
  <c r="O115" i="7"/>
  <c r="O116" i="7"/>
  <c r="O117" i="7"/>
  <c r="O118" i="7"/>
  <c r="O119" i="7"/>
  <c r="O114" i="7"/>
  <c r="O121" i="7"/>
  <c r="O122" i="7"/>
  <c r="O123" i="7"/>
  <c r="O124" i="7"/>
  <c r="O125" i="7"/>
  <c r="O120" i="7"/>
  <c r="O77" i="7"/>
  <c r="O128" i="7"/>
  <c r="O129" i="7"/>
  <c r="O130" i="7"/>
  <c r="O131" i="7"/>
  <c r="O132" i="7"/>
  <c r="O127" i="7"/>
  <c r="O126" i="7"/>
  <c r="D133" i="7"/>
  <c r="E127" i="7"/>
  <c r="L127" i="7"/>
  <c r="K127" i="7"/>
  <c r="M127" i="7"/>
  <c r="D126" i="7"/>
  <c r="E120" i="7"/>
  <c r="L120" i="7"/>
  <c r="K120" i="7"/>
  <c r="M120" i="7"/>
  <c r="E114" i="7"/>
  <c r="L114" i="7"/>
  <c r="K114" i="7"/>
  <c r="M114" i="7"/>
  <c r="E108" i="7"/>
  <c r="L108" i="7"/>
  <c r="K108" i="7"/>
  <c r="M108" i="7"/>
  <c r="E102" i="7"/>
  <c r="L102" i="7"/>
  <c r="K102" i="7"/>
  <c r="M102" i="7"/>
  <c r="E96" i="7"/>
  <c r="L96" i="7"/>
  <c r="K96" i="7"/>
  <c r="M96" i="7"/>
  <c r="E90" i="7"/>
  <c r="L90" i="7"/>
  <c r="K90" i="7"/>
  <c r="M90" i="7"/>
  <c r="E84" i="7"/>
  <c r="L84" i="7"/>
  <c r="K84" i="7"/>
  <c r="M84" i="7"/>
  <c r="E78" i="7"/>
  <c r="L78" i="7"/>
  <c r="K78" i="7"/>
  <c r="M78" i="7"/>
  <c r="O74" i="7"/>
  <c r="O73" i="7"/>
  <c r="O72" i="7"/>
  <c r="O71" i="7"/>
  <c r="O70" i="7"/>
  <c r="O69" i="7"/>
  <c r="D69" i="7"/>
  <c r="L69" i="7"/>
  <c r="K69" i="7"/>
  <c r="M69" i="7"/>
  <c r="O68" i="7"/>
  <c r="O67" i="7"/>
  <c r="O66" i="7"/>
  <c r="O65" i="7"/>
  <c r="O64" i="7"/>
  <c r="O63" i="7"/>
  <c r="D63" i="7"/>
  <c r="L63" i="7"/>
  <c r="K63" i="7"/>
  <c r="M63" i="7"/>
  <c r="O62" i="7"/>
  <c r="O61" i="7"/>
  <c r="O60" i="7"/>
  <c r="O59" i="7"/>
  <c r="O58" i="7"/>
  <c r="O57" i="7"/>
  <c r="D57" i="7"/>
  <c r="L57" i="7"/>
  <c r="K57" i="7"/>
  <c r="M57" i="7"/>
  <c r="O56" i="7"/>
  <c r="O55" i="7"/>
  <c r="O54" i="7"/>
  <c r="O53" i="7"/>
  <c r="O52" i="7"/>
  <c r="O51" i="7"/>
  <c r="D51" i="7"/>
  <c r="L51" i="7"/>
  <c r="K51" i="7"/>
  <c r="M51" i="7"/>
  <c r="O50" i="7"/>
  <c r="O49" i="7"/>
  <c r="O48" i="7"/>
  <c r="O47" i="7"/>
  <c r="O46" i="7"/>
  <c r="O45" i="7"/>
  <c r="D45" i="7"/>
  <c r="L45" i="7"/>
  <c r="K45" i="7"/>
  <c r="M45" i="7"/>
  <c r="O44" i="7"/>
  <c r="O43" i="7"/>
  <c r="O42" i="7"/>
  <c r="O41" i="7"/>
  <c r="O40" i="7"/>
  <c r="O39" i="7"/>
  <c r="D39" i="7"/>
  <c r="L39" i="7"/>
  <c r="K39" i="7"/>
  <c r="M39" i="7"/>
  <c r="O38" i="7"/>
  <c r="O37" i="7"/>
  <c r="O36" i="7"/>
  <c r="O35" i="7"/>
  <c r="O34" i="7"/>
  <c r="O33" i="7"/>
  <c r="D33" i="7"/>
  <c r="L33" i="7"/>
  <c r="K33" i="7"/>
  <c r="M33" i="7"/>
  <c r="O32" i="7"/>
  <c r="O31" i="7"/>
  <c r="O30" i="7"/>
  <c r="O29" i="7"/>
  <c r="O28" i="7"/>
  <c r="O27" i="7"/>
  <c r="D27" i="7"/>
  <c r="L27" i="7"/>
  <c r="K27" i="7"/>
  <c r="M27" i="7"/>
  <c r="O26" i="7"/>
  <c r="O25" i="7"/>
  <c r="O24" i="7"/>
  <c r="O23" i="7"/>
  <c r="O22" i="7"/>
  <c r="O21" i="7"/>
  <c r="D21" i="7"/>
  <c r="L21" i="7"/>
  <c r="K21" i="7"/>
  <c r="M21" i="7"/>
  <c r="O20" i="7"/>
  <c r="O19" i="7"/>
  <c r="O18" i="7"/>
  <c r="O17" i="7"/>
  <c r="O16" i="7"/>
  <c r="O15" i="7"/>
  <c r="O14" i="7"/>
  <c r="O13" i="7"/>
  <c r="O12" i="7"/>
  <c r="O11" i="7"/>
  <c r="O10" i="7"/>
  <c r="O9" i="7"/>
  <c r="L9" i="7"/>
  <c r="K9" i="7"/>
  <c r="M9" i="7"/>
  <c r="M5" i="7"/>
  <c r="B4" i="7"/>
  <c r="E2" i="7"/>
  <c r="J57" i="6"/>
  <c r="J54" i="6"/>
  <c r="J53" i="6"/>
  <c r="J52" i="6"/>
  <c r="J51" i="6"/>
  <c r="J50" i="6"/>
  <c r="J49" i="6"/>
  <c r="J48" i="6"/>
  <c r="J47" i="6"/>
  <c r="J46" i="6"/>
  <c r="J45" i="6"/>
  <c r="J44" i="6"/>
  <c r="J35" i="6"/>
  <c r="J36" i="6"/>
  <c r="J37" i="6"/>
  <c r="J38" i="6"/>
  <c r="J39" i="6"/>
  <c r="J34" i="6"/>
  <c r="J18" i="6"/>
  <c r="J17" i="6"/>
  <c r="J16" i="6"/>
  <c r="J15" i="6"/>
  <c r="J14" i="6"/>
  <c r="J13" i="6"/>
  <c r="J12" i="6"/>
  <c r="J11" i="6"/>
  <c r="J10" i="6"/>
  <c r="J9" i="6"/>
  <c r="B4" i="6"/>
  <c r="Q307" i="5"/>
  <c r="Q306" i="5"/>
  <c r="Q305" i="5"/>
  <c r="F304" i="5"/>
  <c r="G304" i="5"/>
  <c r="H304" i="5"/>
  <c r="I304" i="5"/>
  <c r="J304" i="5"/>
  <c r="K304" i="5"/>
  <c r="L304" i="5"/>
  <c r="M304" i="5"/>
  <c r="N304" i="5"/>
  <c r="O304" i="5"/>
  <c r="P304" i="5"/>
  <c r="Q304" i="5"/>
  <c r="Q301" i="5"/>
  <c r="F301" i="5"/>
  <c r="G301" i="5"/>
  <c r="H301" i="5"/>
  <c r="I301" i="5"/>
  <c r="J301" i="5"/>
  <c r="K301" i="5"/>
  <c r="L301" i="5"/>
  <c r="M301" i="5"/>
  <c r="N301" i="5"/>
  <c r="O301" i="5"/>
  <c r="P301" i="5"/>
  <c r="Q300" i="5"/>
  <c r="F300" i="5"/>
  <c r="G300" i="5"/>
  <c r="H300" i="5"/>
  <c r="I300" i="5"/>
  <c r="J300" i="5"/>
  <c r="K300" i="5"/>
  <c r="L300" i="5"/>
  <c r="M300" i="5"/>
  <c r="N300" i="5"/>
  <c r="O300" i="5"/>
  <c r="P300" i="5"/>
  <c r="Q299" i="5"/>
  <c r="F299" i="5"/>
  <c r="G299" i="5"/>
  <c r="H299" i="5"/>
  <c r="I299" i="5"/>
  <c r="J299" i="5"/>
  <c r="K299" i="5"/>
  <c r="L299" i="5"/>
  <c r="M299" i="5"/>
  <c r="N299" i="5"/>
  <c r="O299" i="5"/>
  <c r="P299" i="5"/>
  <c r="Q298" i="5"/>
  <c r="F298" i="5"/>
  <c r="G298" i="5"/>
  <c r="H298" i="5"/>
  <c r="I298" i="5"/>
  <c r="J298" i="5"/>
  <c r="K298" i="5"/>
  <c r="L298" i="5"/>
  <c r="M298" i="5"/>
  <c r="N298" i="5"/>
  <c r="O298" i="5"/>
  <c r="P298" i="5"/>
  <c r="Q297" i="5"/>
  <c r="F297" i="5"/>
  <c r="G297" i="5"/>
  <c r="H297" i="5"/>
  <c r="I297" i="5"/>
  <c r="J297" i="5"/>
  <c r="K297" i="5"/>
  <c r="L297" i="5"/>
  <c r="M297" i="5"/>
  <c r="N297" i="5"/>
  <c r="O297" i="5"/>
  <c r="P297" i="5"/>
  <c r="Q296" i="5"/>
  <c r="F296" i="5"/>
  <c r="G296" i="5"/>
  <c r="H296" i="5"/>
  <c r="I296" i="5"/>
  <c r="J296" i="5"/>
  <c r="K296" i="5"/>
  <c r="L296" i="5"/>
  <c r="M296" i="5"/>
  <c r="N296" i="5"/>
  <c r="O296" i="5"/>
  <c r="P296" i="5"/>
  <c r="Q295" i="5"/>
  <c r="F295" i="5"/>
  <c r="G295" i="5"/>
  <c r="H295" i="5"/>
  <c r="I295" i="5"/>
  <c r="J295" i="5"/>
  <c r="K295" i="5"/>
  <c r="L295" i="5"/>
  <c r="M295" i="5"/>
  <c r="N295" i="5"/>
  <c r="O295" i="5"/>
  <c r="P295" i="5"/>
  <c r="P291" i="5"/>
  <c r="O291" i="5"/>
  <c r="N291" i="5"/>
  <c r="M291" i="5"/>
  <c r="L291" i="5"/>
  <c r="K291" i="5"/>
  <c r="J291" i="5"/>
  <c r="I291" i="5"/>
  <c r="H291" i="5"/>
  <c r="G291" i="5"/>
  <c r="F291" i="5"/>
  <c r="S286" i="5"/>
  <c r="S287" i="5"/>
  <c r="T286" i="5"/>
  <c r="T287" i="5"/>
  <c r="U286" i="5"/>
  <c r="U287" i="5"/>
  <c r="V286" i="5"/>
  <c r="V287" i="5"/>
  <c r="W286" i="5"/>
  <c r="W287" i="5"/>
  <c r="X286" i="5"/>
  <c r="X287" i="5"/>
  <c r="Y286" i="5"/>
  <c r="Y287" i="5"/>
  <c r="Z286" i="5"/>
  <c r="Z287" i="5"/>
  <c r="AA286" i="5"/>
  <c r="AA287" i="5"/>
  <c r="AB286" i="5"/>
  <c r="AB287" i="5"/>
  <c r="AC286" i="5"/>
  <c r="AC287" i="5"/>
  <c r="AD287" i="5"/>
  <c r="AD286" i="5"/>
  <c r="E63" i="5"/>
  <c r="F286" i="5"/>
  <c r="F287" i="5"/>
  <c r="E47" i="10"/>
  <c r="F47" i="10"/>
  <c r="G47" i="10"/>
  <c r="H47" i="10"/>
  <c r="I47" i="10"/>
  <c r="J47" i="10"/>
  <c r="K47" i="10"/>
  <c r="L47" i="10"/>
  <c r="M47" i="10"/>
  <c r="N47" i="10"/>
  <c r="O47" i="10"/>
  <c r="F110" i="8"/>
  <c r="P47" i="10"/>
  <c r="F172" i="8"/>
  <c r="J110" i="8"/>
  <c r="J172" i="8"/>
  <c r="Q47" i="10"/>
  <c r="E73" i="10"/>
  <c r="E74" i="10"/>
  <c r="E75" i="10"/>
  <c r="E2" i="10"/>
  <c r="S47" i="10"/>
  <c r="G294" i="5"/>
  <c r="H294" i="5"/>
  <c r="I294" i="5"/>
  <c r="J294" i="5"/>
  <c r="K294" i="5"/>
  <c r="L294" i="5"/>
  <c r="M294" i="5"/>
  <c r="N294" i="5"/>
  <c r="O294" i="5"/>
  <c r="P294" i="5"/>
  <c r="P258" i="5"/>
  <c r="P51" i="10"/>
  <c r="P73" i="10"/>
  <c r="P74" i="10"/>
  <c r="P75" i="10"/>
  <c r="G258" i="5"/>
  <c r="F51" i="10"/>
  <c r="F73" i="10"/>
  <c r="H258" i="5"/>
  <c r="G51" i="10"/>
  <c r="G73" i="10"/>
  <c r="I258" i="5"/>
  <c r="H51" i="10"/>
  <c r="H73" i="10"/>
  <c r="J258" i="5"/>
  <c r="I51" i="10"/>
  <c r="I73" i="10"/>
  <c r="K258" i="5"/>
  <c r="J51" i="10"/>
  <c r="J73" i="10"/>
  <c r="L258" i="5"/>
  <c r="K51" i="10"/>
  <c r="K73" i="10"/>
  <c r="M258" i="5"/>
  <c r="L51" i="10"/>
  <c r="L73" i="10"/>
  <c r="N258" i="5"/>
  <c r="M51" i="10"/>
  <c r="M73" i="10"/>
  <c r="O258" i="5"/>
  <c r="N51" i="10"/>
  <c r="N73" i="10"/>
  <c r="O73" i="10"/>
  <c r="O74" i="10"/>
  <c r="O75" i="10"/>
  <c r="N74" i="10"/>
  <c r="N75" i="10"/>
  <c r="N2" i="10"/>
  <c r="M74" i="10"/>
  <c r="M75" i="10"/>
  <c r="M2" i="10"/>
  <c r="L74" i="10"/>
  <c r="L75" i="10"/>
  <c r="L2" i="10"/>
  <c r="K74" i="10"/>
  <c r="K75" i="10"/>
  <c r="K2" i="10"/>
  <c r="J74" i="10"/>
  <c r="J75" i="10"/>
  <c r="J2" i="10"/>
  <c r="I74" i="10"/>
  <c r="I75" i="10"/>
  <c r="I2" i="10"/>
  <c r="H74" i="10"/>
  <c r="H75" i="10"/>
  <c r="H2" i="10"/>
  <c r="G74" i="10"/>
  <c r="G75" i="10"/>
  <c r="G2" i="10"/>
  <c r="F74" i="10"/>
  <c r="F75" i="10"/>
  <c r="F2" i="10"/>
  <c r="O51" i="10"/>
  <c r="Q51" i="10"/>
  <c r="Q73" i="10"/>
  <c r="Q74" i="10"/>
  <c r="Q75" i="10"/>
  <c r="F114" i="8"/>
  <c r="F136" i="8"/>
  <c r="G137" i="8"/>
  <c r="F176" i="8"/>
  <c r="F198" i="8"/>
  <c r="G199" i="8"/>
  <c r="H200" i="8"/>
  <c r="H201" i="8"/>
  <c r="E1" i="10"/>
  <c r="F178" i="9"/>
  <c r="F200" i="9"/>
  <c r="F201" i="9"/>
  <c r="F202" i="9"/>
  <c r="F203" i="9"/>
  <c r="F213" i="9"/>
  <c r="F216" i="9"/>
  <c r="H216" i="9"/>
  <c r="H213" i="9"/>
  <c r="H203" i="9"/>
  <c r="H202" i="9"/>
  <c r="H201" i="9"/>
  <c r="H200" i="9"/>
  <c r="F218" i="9"/>
  <c r="H218" i="9"/>
  <c r="H211" i="8"/>
  <c r="G62" i="6"/>
  <c r="H63" i="6"/>
  <c r="F1" i="9"/>
  <c r="H214" i="8"/>
  <c r="F1" i="8"/>
  <c r="H64" i="6"/>
  <c r="F1" i="6"/>
  <c r="H1" i="7"/>
  <c r="G286" i="5"/>
  <c r="G287" i="5"/>
  <c r="H286" i="5"/>
  <c r="H287" i="5"/>
  <c r="I286" i="5"/>
  <c r="I287" i="5"/>
  <c r="J286" i="5"/>
  <c r="J287" i="5"/>
  <c r="K286" i="5"/>
  <c r="K287" i="5"/>
  <c r="L286" i="5"/>
  <c r="L287" i="5"/>
  <c r="M286" i="5"/>
  <c r="M287" i="5"/>
  <c r="N286" i="5"/>
  <c r="N287" i="5"/>
  <c r="O286" i="5"/>
  <c r="O287" i="5"/>
  <c r="P286" i="5"/>
  <c r="P287" i="5"/>
  <c r="Q287" i="5"/>
  <c r="R287" i="5"/>
  <c r="Q286" i="5"/>
  <c r="R286" i="5"/>
  <c r="J114" i="8"/>
  <c r="J176" i="8"/>
  <c r="S51" i="10"/>
  <c r="H178" i="9"/>
  <c r="J178" i="9"/>
  <c r="Q258" i="5"/>
  <c r="R258"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freee</author>
  </authors>
  <commentList>
    <comment ref="D24" authorId="0" shapeId="0" xr:uid="{00000000-0006-0000-0000-000001000000}">
      <text>
        <r>
          <rPr>
            <sz val="9"/>
            <color indexed="81"/>
            <rFont val="MS P ゴシック"/>
            <family val="3"/>
            <charset val="128"/>
          </rPr>
          <t>こちらに入力した表記で決算書に記載されます</t>
        </r>
      </text>
    </comment>
    <comment ref="F29" authorId="0" shapeId="0" xr:uid="{00000000-0006-0000-0000-000002000000}">
      <text>
        <r>
          <rPr>
            <sz val="9"/>
            <color indexed="81"/>
            <rFont val="MS P ゴシック"/>
            <family val="3"/>
            <charset val="128"/>
          </rPr>
          <t xml:space="preserve">部門別の場合、
活動計算書には部門毎に「◯◯部門事業収益」と記載されます。
</t>
        </r>
      </text>
    </comment>
    <comment ref="D32" authorId="0" shapeId="0" xr:uid="{00000000-0006-0000-0000-000003000000}">
      <text>
        <r>
          <rPr>
            <sz val="9"/>
            <color indexed="81"/>
            <rFont val="MS P ゴシック"/>
            <family val="3"/>
            <charset val="128"/>
          </rPr>
          <t xml:space="preserve">注意：
</t>
        </r>
        <r>
          <rPr>
            <b/>
            <sz val="9"/>
            <color indexed="81"/>
            <rFont val="MS P ゴシック"/>
            <family val="3"/>
            <charset val="128"/>
          </rPr>
          <t>必ずfreeeに登録している部門と同じ名称にします</t>
        </r>
        <r>
          <rPr>
            <sz val="9"/>
            <color indexed="81"/>
            <rFont val="MS P ゴシック"/>
            <family val="3"/>
            <charset val="128"/>
          </rPr>
          <t>（全角・半角にも気をつけましょう）</t>
        </r>
      </text>
    </comment>
    <comment ref="F32" authorId="0" shapeId="0" xr:uid="{00000000-0006-0000-0000-000004000000}">
      <text>
        <r>
          <rPr>
            <sz val="9"/>
            <color rgb="FF000000"/>
            <rFont val="游ゴシック"/>
            <family val="3"/>
            <charset val="128"/>
            <scheme val="minor"/>
          </rPr>
          <t>該当する事業部門に「◯」を入力してください</t>
        </r>
      </text>
    </comment>
    <comment ref="B75" authorId="0" shapeId="0" xr:uid="{00000000-0006-0000-0000-000005000000}">
      <text>
        <r>
          <rPr>
            <sz val="9"/>
            <color indexed="81"/>
            <rFont val="MS P ゴシック"/>
            <family val="3"/>
            <charset val="128"/>
          </rPr>
          <t>「活動計算書への事業収益の記載方法」にて
「2. 勘定科目別に記載」を選択している場合の留意点：
「事業収益」という勘定科目を用いていると、この勘定科目に含めて活動計算書では集計されます。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freee</author>
  </authors>
  <commentList>
    <comment ref="E4" authorId="0" shapeId="0" xr:uid="{00000000-0006-0000-0100-000001000000}">
      <text>
        <r>
          <rPr>
            <sz val="9"/>
            <color indexed="81"/>
            <rFont val="MS P ゴシック"/>
            <family val="3"/>
            <charset val="128"/>
          </rPr>
          <t>「インポート_貸借対照表」シートから勘定科目が一致するものの期末残高を取得</t>
        </r>
      </text>
    </comment>
    <comment ref="E64" authorId="0" shapeId="0" xr:uid="{00000000-0006-0000-0100-000002000000}">
      <text>
        <r>
          <rPr>
            <sz val="9"/>
            <color indexed="81"/>
            <rFont val="MS P ゴシック"/>
            <family val="3"/>
            <charset val="128"/>
          </rPr>
          <t>古い事業所では「繰越利益」という勘定科目名がありうる</t>
        </r>
      </text>
    </comment>
    <comment ref="Q65" authorId="0" shapeId="0" xr:uid="{00000000-0006-0000-0100-000003000000}">
      <text>
        <r>
          <rPr>
            <sz val="9"/>
            <color indexed="81"/>
            <rFont val="MS P ゴシック"/>
            <family val="3"/>
            <charset val="128"/>
          </rPr>
          <t>全部門の合計</t>
        </r>
      </text>
    </comment>
    <comment ref="AC65" authorId="0" shapeId="0" xr:uid="{00000000-0006-0000-0100-000004000000}">
      <text>
        <r>
          <rPr>
            <sz val="9"/>
            <color indexed="81"/>
            <rFont val="MS P ゴシック"/>
            <family val="3"/>
            <charset val="128"/>
          </rPr>
          <t>「インポート_集計表」シートから、管理部門の数字を取得する
※後方互換性のため、先頭に【管】がついていない勘定科目名であっても取得</t>
        </r>
      </text>
    </comment>
    <comment ref="AD65" authorId="0" shapeId="0" xr:uid="{00000000-0006-0000-0100-000005000000}">
      <text>
        <r>
          <rPr>
            <sz val="9"/>
            <color indexed="81"/>
            <rFont val="MS P ゴシック"/>
            <family val="3"/>
            <charset val="128"/>
          </rPr>
          <t>全部門の合計</t>
        </r>
      </text>
    </comment>
    <comment ref="S91" authorId="0" shapeId="0" xr:uid="{00000000-0006-0000-0100-000006000000}">
      <text>
        <r>
          <rPr>
            <b/>
            <sz val="9"/>
            <color indexed="81"/>
            <rFont val="MS P ゴシック"/>
            <family val="3"/>
            <charset val="128"/>
          </rPr>
          <t>freee:</t>
        </r>
        <r>
          <rPr>
            <sz val="9"/>
            <color indexed="81"/>
            <rFont val="MS P ゴシック"/>
            <family val="3"/>
            <charset val="128"/>
          </rPr>
          <t xml:space="preserve">
「インポート_集計表」シートから当該事業・当該勘定科目の数字を取得</t>
        </r>
      </text>
    </comment>
    <comment ref="D291" authorId="0" shapeId="0" xr:uid="{00000000-0006-0000-0100-000007000000}">
      <text>
        <r>
          <rPr>
            <sz val="9"/>
            <color indexed="81"/>
            <rFont val="MS P ゴシック"/>
            <family val="3"/>
            <charset val="128"/>
          </rPr>
          <t>人件費、地代家賃、水道光熱費、通信費、消耗品費、減価償却費といった共通経費が対象となります。</t>
        </r>
      </text>
    </comment>
    <comment ref="P292" authorId="0" shapeId="0" xr:uid="{00000000-0006-0000-0100-000008000000}">
      <text>
        <r>
          <rPr>
            <sz val="9"/>
            <color indexed="81"/>
            <rFont val="MS P ゴシック"/>
            <family val="3"/>
            <charset val="128"/>
          </rPr>
          <t>差額
（端数は管理部門に寄せる）</t>
        </r>
      </text>
    </comment>
    <comment ref="F303" authorId="0" shapeId="0" xr:uid="{00000000-0006-0000-0100-000009000000}">
      <text>
        <r>
          <rPr>
            <sz val="9"/>
            <color indexed="81"/>
            <rFont val="MS P ゴシック"/>
            <family val="3"/>
            <charset val="128"/>
          </rPr>
          <t>按分前の数字を参照</t>
        </r>
      </text>
    </comment>
    <comment ref="F304" authorId="0" shapeId="0" xr:uid="{00000000-0006-0000-0100-00000A000000}">
      <text>
        <r>
          <rPr>
            <sz val="9"/>
            <color indexed="81"/>
            <rFont val="MS P ゴシック"/>
            <family val="3"/>
            <charset val="128"/>
          </rPr>
          <t>按分前の数字を参照</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freee</author>
  </authors>
  <commentList>
    <comment ref="F1" authorId="0" shapeId="0" xr:uid="{00000000-0006-0000-0200-000001000000}">
      <text>
        <r>
          <rPr>
            <sz val="9"/>
            <color indexed="81"/>
            <rFont val="MS P ゴシック"/>
            <family val="3"/>
            <charset val="128"/>
          </rPr>
          <t>資産合計＝負債及び正味財産合計
となっているか</t>
        </r>
      </text>
    </comment>
    <comment ref="J6" authorId="0" shapeId="0" xr:uid="{00000000-0006-0000-0200-000002000000}">
      <text>
        <r>
          <rPr>
            <sz val="9"/>
            <color indexed="81"/>
            <rFont val="MS P ゴシック"/>
            <family val="3"/>
            <charset val="128"/>
          </rPr>
          <t>数字の有無で自動で判断されます。</t>
        </r>
      </text>
    </comment>
    <comment ref="J7" authorId="0" shapeId="0" xr:uid="{00000000-0006-0000-0200-000003000000}">
      <text>
        <r>
          <rPr>
            <sz val="9"/>
            <color indexed="81"/>
            <rFont val="MS P ゴシック"/>
            <family val="3"/>
            <charset val="128"/>
          </rPr>
          <t>常に表示</t>
        </r>
      </text>
    </comment>
    <comment ref="J8" authorId="0" shapeId="0" xr:uid="{00000000-0006-0000-0200-000004000000}">
      <text>
        <r>
          <rPr>
            <sz val="9"/>
            <color indexed="81"/>
            <rFont val="MS P ゴシック"/>
            <family val="3"/>
            <charset val="128"/>
          </rPr>
          <t>常に表示</t>
        </r>
      </text>
    </comment>
    <comment ref="J19" authorId="0" shapeId="0" xr:uid="{00000000-0006-0000-0200-000005000000}">
      <text>
        <r>
          <rPr>
            <sz val="9"/>
            <color indexed="81"/>
            <rFont val="MS P ゴシック"/>
            <family val="3"/>
            <charset val="128"/>
          </rPr>
          <t>常に表示</t>
        </r>
      </text>
    </comment>
    <comment ref="J20" authorId="0" shapeId="0" xr:uid="{00000000-0006-0000-0200-000006000000}">
      <text>
        <r>
          <rPr>
            <sz val="9"/>
            <color indexed="81"/>
            <rFont val="MS P ゴシック"/>
            <family val="3"/>
            <charset val="128"/>
          </rPr>
          <t>常に表示</t>
        </r>
      </text>
    </comment>
    <comment ref="D31" authorId="0" shapeId="0" xr:uid="{00000000-0006-0000-0200-000007000000}">
      <text>
        <r>
          <rPr>
            <sz val="9"/>
            <color indexed="81"/>
            <rFont val="MS P ゴシック"/>
            <family val="3"/>
            <charset val="128"/>
          </rPr>
          <t>有形固定資産の有無によって自動で番号が変わります</t>
        </r>
      </text>
    </comment>
    <comment ref="D34" authorId="0" shapeId="0" xr:uid="{00000000-0006-0000-0200-000008000000}">
      <text>
        <r>
          <rPr>
            <sz val="9"/>
            <color indexed="81"/>
            <rFont val="MS P ゴシック"/>
            <family val="3"/>
            <charset val="128"/>
          </rPr>
          <t>有形固定資産・無形固定資産の有無によって自動で番号が変わります</t>
        </r>
      </text>
    </comment>
    <comment ref="J40" authorId="0" shapeId="0" xr:uid="{00000000-0006-0000-0200-000009000000}">
      <text>
        <r>
          <rPr>
            <sz val="9"/>
            <color indexed="81"/>
            <rFont val="MS P ゴシック"/>
            <family val="3"/>
            <charset val="128"/>
          </rPr>
          <t>常に表示</t>
        </r>
      </text>
    </comment>
    <comment ref="J41" authorId="0" shapeId="0" xr:uid="{00000000-0006-0000-0200-00000A000000}">
      <text>
        <r>
          <rPr>
            <sz val="9"/>
            <color indexed="81"/>
            <rFont val="MS P ゴシック"/>
            <family val="3"/>
            <charset val="128"/>
          </rPr>
          <t>常に表示</t>
        </r>
      </text>
    </comment>
    <comment ref="J42" authorId="0" shapeId="0" xr:uid="{00000000-0006-0000-0200-00000B000000}">
      <text>
        <r>
          <rPr>
            <sz val="9"/>
            <color indexed="81"/>
            <rFont val="MS P ゴシック"/>
            <family val="3"/>
            <charset val="128"/>
          </rPr>
          <t>常に表示</t>
        </r>
      </text>
    </comment>
    <comment ref="J43" authorId="0" shapeId="0" xr:uid="{00000000-0006-0000-0200-00000C000000}">
      <text>
        <r>
          <rPr>
            <sz val="9"/>
            <color indexed="81"/>
            <rFont val="MS P ゴシック"/>
            <family val="3"/>
            <charset val="128"/>
          </rPr>
          <t>常に表示</t>
        </r>
      </text>
    </comment>
    <comment ref="J55" authorId="0" shapeId="0" xr:uid="{00000000-0006-0000-0200-00000D000000}">
      <text>
        <r>
          <rPr>
            <sz val="9"/>
            <color indexed="81"/>
            <rFont val="MS P ゴシック"/>
            <family val="3"/>
            <charset val="128"/>
          </rPr>
          <t>常に表示</t>
        </r>
      </text>
    </comment>
    <comment ref="J56" authorId="0" shapeId="0" xr:uid="{00000000-0006-0000-0200-00000E000000}">
      <text>
        <r>
          <rPr>
            <sz val="9"/>
            <color indexed="81"/>
            <rFont val="MS P ゴシック"/>
            <family val="3"/>
            <charset val="128"/>
          </rPr>
          <t>常に表示</t>
        </r>
      </text>
    </comment>
    <comment ref="J58" authorId="0" shapeId="0" xr:uid="{00000000-0006-0000-0200-00000F000000}">
      <text>
        <r>
          <rPr>
            <sz val="9"/>
            <color indexed="81"/>
            <rFont val="MS P ゴシック"/>
            <family val="3"/>
            <charset val="128"/>
          </rPr>
          <t>常に表示</t>
        </r>
      </text>
    </comment>
    <comment ref="J59" authorId="0" shapeId="0" xr:uid="{00000000-0006-0000-0200-000010000000}">
      <text>
        <r>
          <rPr>
            <sz val="9"/>
            <color indexed="81"/>
            <rFont val="MS P ゴシック"/>
            <family val="3"/>
            <charset val="128"/>
          </rPr>
          <t>常に表示</t>
        </r>
      </text>
    </comment>
    <comment ref="J60" authorId="0" shapeId="0" xr:uid="{00000000-0006-0000-0200-000011000000}">
      <text>
        <r>
          <rPr>
            <sz val="9"/>
            <color indexed="81"/>
            <rFont val="MS P ゴシック"/>
            <family val="3"/>
            <charset val="128"/>
          </rPr>
          <t>常に表示</t>
        </r>
      </text>
    </comment>
    <comment ref="J61" authorId="0" shapeId="0" xr:uid="{00000000-0006-0000-0200-000012000000}">
      <text>
        <r>
          <rPr>
            <sz val="9"/>
            <color indexed="81"/>
            <rFont val="MS P ゴシック"/>
            <family val="3"/>
            <charset val="128"/>
          </rPr>
          <t>常に表示</t>
        </r>
      </text>
    </comment>
    <comment ref="J62" authorId="0" shapeId="0" xr:uid="{00000000-0006-0000-0200-000013000000}">
      <text>
        <r>
          <rPr>
            <sz val="9"/>
            <color indexed="81"/>
            <rFont val="MS P ゴシック"/>
            <family val="3"/>
            <charset val="128"/>
          </rPr>
          <t>常に表示</t>
        </r>
      </text>
    </comment>
    <comment ref="J63" authorId="0" shapeId="0" xr:uid="{00000000-0006-0000-0200-000014000000}">
      <text>
        <r>
          <rPr>
            <sz val="9"/>
            <color indexed="81"/>
            <rFont val="MS P ゴシック"/>
            <family val="3"/>
            <charset val="128"/>
          </rPr>
          <t>常に表示</t>
        </r>
      </text>
    </comment>
    <comment ref="J64" authorId="0" shapeId="0" xr:uid="{00000000-0006-0000-0200-000015000000}">
      <text>
        <r>
          <rPr>
            <sz val="9"/>
            <color indexed="81"/>
            <rFont val="MS P ゴシック"/>
            <family val="3"/>
            <charset val="128"/>
          </rPr>
          <t>常に表示</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freee</author>
  </authors>
  <commentList>
    <comment ref="H1" authorId="0" shapeId="0" xr:uid="{00000000-0006-0000-0300-000001000000}">
      <text>
        <r>
          <rPr>
            <sz val="9"/>
            <color indexed="81"/>
            <rFont val="MS P ゴシック"/>
            <family val="3"/>
            <charset val="128"/>
          </rPr>
          <t>財産目録の正味財産＝貸借対照表の正味財産
となっているか</t>
        </r>
      </text>
    </comment>
    <comment ref="L5" authorId="0" shapeId="0" xr:uid="{00000000-0006-0000-0300-000002000000}">
      <text>
        <r>
          <rPr>
            <sz val="9"/>
            <color indexed="81"/>
            <rFont val="MS P ゴシック"/>
            <family val="3"/>
            <charset val="128"/>
          </rPr>
          <t>チェックでNGとなっている項目について、ベージュ色のセルに入力してください</t>
        </r>
      </text>
    </comment>
    <comment ref="O6" authorId="0" shapeId="0" xr:uid="{00000000-0006-0000-0300-000003000000}">
      <text>
        <r>
          <rPr>
            <sz val="9"/>
            <color indexed="81"/>
            <rFont val="MS P ゴシック"/>
            <family val="3"/>
            <charset val="128"/>
          </rPr>
          <t>数字の有無で自動で判断されます。</t>
        </r>
      </text>
    </comment>
    <comment ref="O7" authorId="0" shapeId="0" xr:uid="{00000000-0006-0000-0300-000004000000}">
      <text>
        <r>
          <rPr>
            <sz val="9"/>
            <color indexed="81"/>
            <rFont val="MS P ゴシック"/>
            <family val="3"/>
            <charset val="128"/>
          </rPr>
          <t>常に表示</t>
        </r>
      </text>
    </comment>
    <comment ref="O8" authorId="0" shapeId="0" xr:uid="{00000000-0006-0000-0300-000005000000}">
      <text>
        <r>
          <rPr>
            <sz val="9"/>
            <color indexed="81"/>
            <rFont val="MS P ゴシック"/>
            <family val="3"/>
            <charset val="128"/>
          </rPr>
          <t>常に表示</t>
        </r>
      </text>
    </comment>
    <comment ref="O75" authorId="0" shapeId="0" xr:uid="{00000000-0006-0000-0300-000006000000}">
      <text>
        <r>
          <rPr>
            <sz val="9"/>
            <color indexed="81"/>
            <rFont val="MS P ゴシック"/>
            <family val="3"/>
            <charset val="128"/>
          </rPr>
          <t>常に表示</t>
        </r>
      </text>
    </comment>
    <comment ref="O76" authorId="0" shapeId="0" xr:uid="{00000000-0006-0000-0300-000007000000}">
      <text>
        <r>
          <rPr>
            <sz val="9"/>
            <color indexed="81"/>
            <rFont val="MS P ゴシック"/>
            <family val="3"/>
            <charset val="128"/>
          </rPr>
          <t>常に表示</t>
        </r>
      </text>
    </comment>
    <comment ref="D126" authorId="0" shapeId="0" xr:uid="{00000000-0006-0000-0300-000008000000}">
      <text>
        <r>
          <rPr>
            <sz val="9"/>
            <color indexed="81"/>
            <rFont val="MS P ゴシック"/>
            <family val="3"/>
            <charset val="128"/>
          </rPr>
          <t>有形固定資産の有無によって自動で番号が変わります</t>
        </r>
      </text>
    </comment>
    <comment ref="D133" authorId="0" shapeId="0" xr:uid="{00000000-0006-0000-0300-000009000000}">
      <text>
        <r>
          <rPr>
            <sz val="9"/>
            <color indexed="81"/>
            <rFont val="MS P ゴシック"/>
            <family val="3"/>
            <charset val="128"/>
          </rPr>
          <t>有形固定資産・無形固定資産の有無によって自動で番号が変わります</t>
        </r>
      </text>
    </comment>
    <comment ref="O158" authorId="0" shapeId="0" xr:uid="{00000000-0006-0000-0300-00000A000000}">
      <text>
        <r>
          <rPr>
            <sz val="9"/>
            <color indexed="81"/>
            <rFont val="MS P ゴシック"/>
            <family val="3"/>
            <charset val="128"/>
          </rPr>
          <t>常に表示</t>
        </r>
      </text>
    </comment>
    <comment ref="O159" authorId="0" shapeId="0" xr:uid="{00000000-0006-0000-0300-00000B000000}">
      <text>
        <r>
          <rPr>
            <sz val="9"/>
            <color indexed="81"/>
            <rFont val="MS P ゴシック"/>
            <family val="3"/>
            <charset val="128"/>
          </rPr>
          <t>常に表示</t>
        </r>
      </text>
    </comment>
    <comment ref="O160" authorId="0" shapeId="0" xr:uid="{00000000-0006-0000-0300-00000C000000}">
      <text>
        <r>
          <rPr>
            <sz val="9"/>
            <color indexed="81"/>
            <rFont val="MS P ゴシック"/>
            <family val="3"/>
            <charset val="128"/>
          </rPr>
          <t>常に表示</t>
        </r>
      </text>
    </comment>
    <comment ref="O161" authorId="0" shapeId="0" xr:uid="{00000000-0006-0000-0300-00000D000000}">
      <text>
        <r>
          <rPr>
            <sz val="9"/>
            <color indexed="81"/>
            <rFont val="MS P ゴシック"/>
            <family val="3"/>
            <charset val="128"/>
          </rPr>
          <t>常に表示</t>
        </r>
      </text>
    </comment>
    <comment ref="O230" authorId="0" shapeId="0" xr:uid="{00000000-0006-0000-0300-00000E000000}">
      <text>
        <r>
          <rPr>
            <sz val="9"/>
            <color indexed="81"/>
            <rFont val="MS P ゴシック"/>
            <family val="3"/>
            <charset val="128"/>
          </rPr>
          <t>常に表示</t>
        </r>
      </text>
    </comment>
    <comment ref="O231" authorId="0" shapeId="0" xr:uid="{00000000-0006-0000-0300-00000F000000}">
      <text>
        <r>
          <rPr>
            <sz val="9"/>
            <color indexed="81"/>
            <rFont val="MS P ゴシック"/>
            <family val="3"/>
            <charset val="128"/>
          </rPr>
          <t>常に表示</t>
        </r>
      </text>
    </comment>
    <comment ref="O238" authorId="0" shapeId="0" xr:uid="{00000000-0006-0000-0300-000010000000}">
      <text>
        <r>
          <rPr>
            <sz val="9"/>
            <color indexed="81"/>
            <rFont val="MS P ゴシック"/>
            <family val="3"/>
            <charset val="128"/>
          </rPr>
          <t>常に表示</t>
        </r>
      </text>
    </comment>
    <comment ref="O239" authorId="0" shapeId="0" xr:uid="{00000000-0006-0000-0300-000011000000}">
      <text>
        <r>
          <rPr>
            <sz val="9"/>
            <color indexed="81"/>
            <rFont val="MS P ゴシック"/>
            <family val="3"/>
            <charset val="128"/>
          </rPr>
          <t>常に表示</t>
        </r>
      </text>
    </comment>
    <comment ref="O240" authorId="0" shapeId="0" xr:uid="{00000000-0006-0000-0300-000012000000}">
      <text>
        <r>
          <rPr>
            <sz val="9"/>
            <color indexed="81"/>
            <rFont val="MS P ゴシック"/>
            <family val="3"/>
            <charset val="128"/>
          </rPr>
          <t>常に表示</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freee</author>
  </authors>
  <commentList>
    <comment ref="F1" authorId="0" shapeId="0" xr:uid="{00000000-0006-0000-0400-000001000000}">
      <text>
        <r>
          <rPr>
            <sz val="9"/>
            <color indexed="81"/>
            <rFont val="MS P ゴシック"/>
            <family val="3"/>
            <charset val="128"/>
          </rPr>
          <t>活動計算書の次期繰越正味財産額＝貸借対照表の正味財産
となっているか</t>
        </r>
      </text>
    </comment>
    <comment ref="J6" authorId="0" shapeId="0" xr:uid="{00000000-0006-0000-0400-000002000000}">
      <text>
        <r>
          <rPr>
            <sz val="9"/>
            <color indexed="81"/>
            <rFont val="MS P ゴシック"/>
            <family val="3"/>
            <charset val="128"/>
          </rPr>
          <t>数字の有無で自動で判断されます。</t>
        </r>
      </text>
    </comment>
    <comment ref="J7" authorId="0" shapeId="0" xr:uid="{00000000-0006-0000-0400-000003000000}">
      <text>
        <r>
          <rPr>
            <sz val="9"/>
            <color indexed="81"/>
            <rFont val="MS P ゴシック"/>
            <family val="3"/>
            <charset val="128"/>
          </rPr>
          <t>常に表示</t>
        </r>
      </text>
    </comment>
    <comment ref="G9" authorId="0" shapeId="0" xr:uid="{00000000-0006-0000-0400-000004000000}">
      <text>
        <r>
          <rPr>
            <sz val="9"/>
            <color indexed="81"/>
            <rFont val="MS P ゴシック"/>
            <family val="3"/>
            <charset val="128"/>
          </rPr>
          <t>区分の最終行に合計額を表示する</t>
        </r>
      </text>
    </comment>
    <comment ref="C21" authorId="0" shapeId="0" xr:uid="{00000000-0006-0000-0400-000005000000}">
      <text>
        <r>
          <rPr>
            <sz val="9"/>
            <color indexed="81"/>
            <rFont val="MS P ゴシック"/>
            <family val="3"/>
            <charset val="128"/>
          </rPr>
          <t>受取会費の有無によって番号が自動で変わります</t>
        </r>
      </text>
    </comment>
    <comment ref="C36" authorId="0" shapeId="0" xr:uid="{00000000-0006-0000-0400-000006000000}">
      <text>
        <r>
          <rPr>
            <sz val="9"/>
            <color indexed="81"/>
            <rFont val="MS P ゴシック"/>
            <family val="3"/>
            <charset val="128"/>
          </rPr>
          <t>受取会費・受取寄附金の有無によって番号が自動で変わります</t>
        </r>
      </text>
    </comment>
    <comment ref="C49" authorId="0" shapeId="0" xr:uid="{00000000-0006-0000-0400-000007000000}">
      <text>
        <r>
          <rPr>
            <sz val="9"/>
            <color indexed="81"/>
            <rFont val="MS P ゴシック"/>
            <family val="3"/>
            <charset val="128"/>
          </rPr>
          <t>受取会費・受取寄附金・受取助成金等の有無によって番号が自動で変わります</t>
        </r>
      </text>
    </comment>
    <comment ref="D50" authorId="0" shapeId="0" xr:uid="{00000000-0006-0000-0400-000008000000}">
      <text>
        <r>
          <rPr>
            <sz val="9"/>
            <color indexed="81"/>
            <rFont val="MS P ゴシック"/>
            <family val="3"/>
            <charset val="128"/>
          </rPr>
          <t>設定によって事業別に記載するか、勘定科目別に記載するかを切り替える</t>
        </r>
      </text>
    </comment>
    <comment ref="C60" authorId="0" shapeId="0" xr:uid="{00000000-0006-0000-0400-000009000000}">
      <text>
        <r>
          <rPr>
            <sz val="9"/>
            <color indexed="81"/>
            <rFont val="MS P ゴシック"/>
            <family val="3"/>
            <charset val="128"/>
          </rPr>
          <t>受取会費・受取寄附金・受取助成金等・事業収益の有無によって番号が自動で変わります</t>
        </r>
      </text>
    </comment>
    <comment ref="J74" authorId="0" shapeId="0" xr:uid="{00000000-0006-0000-0400-00000A000000}">
      <text>
        <r>
          <rPr>
            <sz val="9"/>
            <color indexed="81"/>
            <rFont val="MS P ゴシック"/>
            <family val="3"/>
            <charset val="128"/>
          </rPr>
          <t>常に表示</t>
        </r>
      </text>
    </comment>
    <comment ref="J75" authorId="0" shapeId="0" xr:uid="{00000000-0006-0000-0400-00000B000000}">
      <text>
        <r>
          <rPr>
            <sz val="9"/>
            <color indexed="81"/>
            <rFont val="MS P ゴシック"/>
            <family val="3"/>
            <charset val="128"/>
          </rPr>
          <t>常に表示</t>
        </r>
      </text>
    </comment>
    <comment ref="J76" authorId="0" shapeId="0" xr:uid="{00000000-0006-0000-0400-00000C000000}">
      <text>
        <r>
          <rPr>
            <sz val="9"/>
            <color indexed="81"/>
            <rFont val="MS P ゴシック"/>
            <family val="3"/>
            <charset val="128"/>
          </rPr>
          <t>常に表示</t>
        </r>
      </text>
    </comment>
    <comment ref="J77" authorId="0" shapeId="0" xr:uid="{00000000-0006-0000-0400-00000D000000}">
      <text>
        <r>
          <rPr>
            <sz val="9"/>
            <color indexed="81"/>
            <rFont val="MS P ゴシック"/>
            <family val="3"/>
            <charset val="128"/>
          </rPr>
          <t>常に表示</t>
        </r>
      </text>
    </comment>
    <comment ref="J97" authorId="0" shapeId="0" xr:uid="{00000000-0006-0000-0400-00000E000000}">
      <text>
        <r>
          <rPr>
            <sz val="9"/>
            <color indexed="81"/>
            <rFont val="MS P ゴシック"/>
            <family val="3"/>
            <charset val="128"/>
          </rPr>
          <t>常に表示</t>
        </r>
      </text>
    </comment>
    <comment ref="J98" authorId="0" shapeId="0" xr:uid="{00000000-0006-0000-0400-00000F000000}">
      <text>
        <r>
          <rPr>
            <sz val="9"/>
            <color indexed="81"/>
            <rFont val="MS P ゴシック"/>
            <family val="3"/>
            <charset val="128"/>
          </rPr>
          <t>常に表示</t>
        </r>
      </text>
    </comment>
    <comment ref="J136" authorId="0" shapeId="0" xr:uid="{00000000-0006-0000-0400-000010000000}">
      <text>
        <r>
          <rPr>
            <sz val="9"/>
            <color indexed="81"/>
            <rFont val="MS P ゴシック"/>
            <family val="3"/>
            <charset val="128"/>
          </rPr>
          <t>常に表示</t>
        </r>
      </text>
    </comment>
    <comment ref="J137" authorId="0" shapeId="0" xr:uid="{00000000-0006-0000-0400-000011000000}">
      <text>
        <r>
          <rPr>
            <sz val="9"/>
            <color indexed="81"/>
            <rFont val="MS P ゴシック"/>
            <family val="3"/>
            <charset val="128"/>
          </rPr>
          <t>常に表示</t>
        </r>
      </text>
    </comment>
    <comment ref="J138" authorId="0" shapeId="0" xr:uid="{00000000-0006-0000-0400-000012000000}">
      <text>
        <r>
          <rPr>
            <sz val="9"/>
            <color indexed="81"/>
            <rFont val="MS P ゴシック"/>
            <family val="3"/>
            <charset val="128"/>
          </rPr>
          <t>常に表示</t>
        </r>
      </text>
    </comment>
    <comment ref="J139" authorId="0" shapeId="0" xr:uid="{00000000-0006-0000-0400-000013000000}">
      <text>
        <r>
          <rPr>
            <sz val="9"/>
            <color indexed="81"/>
            <rFont val="MS P ゴシック"/>
            <family val="3"/>
            <charset val="128"/>
          </rPr>
          <t>常に表示</t>
        </r>
      </text>
    </comment>
    <comment ref="J159" authorId="0" shapeId="0" xr:uid="{00000000-0006-0000-0400-000014000000}">
      <text>
        <r>
          <rPr>
            <sz val="9"/>
            <color indexed="81"/>
            <rFont val="MS P ゴシック"/>
            <family val="3"/>
            <charset val="128"/>
          </rPr>
          <t>常に表示</t>
        </r>
      </text>
    </comment>
    <comment ref="J160" authorId="0" shapeId="0" xr:uid="{00000000-0006-0000-0400-000015000000}">
      <text>
        <r>
          <rPr>
            <sz val="9"/>
            <color indexed="81"/>
            <rFont val="MS P ゴシック"/>
            <family val="3"/>
            <charset val="128"/>
          </rPr>
          <t>常に表示</t>
        </r>
      </text>
    </comment>
    <comment ref="J198" authorId="0" shapeId="0" xr:uid="{00000000-0006-0000-0400-000016000000}">
      <text>
        <r>
          <rPr>
            <sz val="9"/>
            <color indexed="81"/>
            <rFont val="MS P ゴシック"/>
            <family val="3"/>
            <charset val="128"/>
          </rPr>
          <t>常に表示</t>
        </r>
      </text>
    </comment>
    <comment ref="J199" authorId="0" shapeId="0" xr:uid="{00000000-0006-0000-0400-000017000000}">
      <text>
        <r>
          <rPr>
            <sz val="9"/>
            <color indexed="81"/>
            <rFont val="MS P ゴシック"/>
            <family val="3"/>
            <charset val="128"/>
          </rPr>
          <t>常に表示</t>
        </r>
      </text>
    </comment>
    <comment ref="J200" authorId="0" shapeId="0" xr:uid="{00000000-0006-0000-0400-000018000000}">
      <text>
        <r>
          <rPr>
            <sz val="9"/>
            <color indexed="81"/>
            <rFont val="MS P ゴシック"/>
            <family val="3"/>
            <charset val="128"/>
          </rPr>
          <t>常に表示</t>
        </r>
      </text>
    </comment>
    <comment ref="D201" authorId="0" shapeId="0" xr:uid="{00000000-0006-0000-0400-000019000000}">
      <text>
        <r>
          <rPr>
            <sz val="9"/>
            <color indexed="81"/>
            <rFont val="MS P ゴシック"/>
            <family val="3"/>
            <charset val="128"/>
          </rPr>
          <t>経常外収益・経常外費用がある場合は「当期経常増減額」を表示します</t>
        </r>
      </text>
    </comment>
    <comment ref="J201" authorId="0" shapeId="0" xr:uid="{00000000-0006-0000-0400-00001A000000}">
      <text>
        <r>
          <rPr>
            <sz val="9"/>
            <color indexed="81"/>
            <rFont val="MS P ゴシック"/>
            <family val="3"/>
            <charset val="128"/>
          </rPr>
          <t>常に表示</t>
        </r>
      </text>
    </comment>
    <comment ref="B206" authorId="0" shapeId="0" xr:uid="{00000000-0006-0000-0400-00001B000000}">
      <text>
        <r>
          <rPr>
            <sz val="9"/>
            <color indexed="81"/>
            <rFont val="MS P ゴシック"/>
            <family val="3"/>
            <charset val="128"/>
          </rPr>
          <t>経常外収益の有無によって番号が変わります</t>
        </r>
      </text>
    </comment>
    <comment ref="D211" authorId="0" shapeId="0" xr:uid="{00000000-0006-0000-0400-00001C000000}">
      <text>
        <r>
          <rPr>
            <sz val="9"/>
            <color indexed="81"/>
            <rFont val="MS P ゴシック"/>
            <family val="3"/>
            <charset val="128"/>
          </rPr>
          <t>経常外収益・経常外費用がある場合のみ表示されます。</t>
        </r>
      </text>
    </comment>
    <comment ref="J213" authorId="0" shapeId="0" xr:uid="{00000000-0006-0000-0400-00001D000000}">
      <text>
        <r>
          <rPr>
            <sz val="9"/>
            <color indexed="81"/>
            <rFont val="MS P ゴシック"/>
            <family val="3"/>
            <charset val="128"/>
          </rPr>
          <t>常に表示</t>
        </r>
      </text>
    </comment>
    <comment ref="J214" authorId="0" shapeId="0" xr:uid="{00000000-0006-0000-0400-00001E000000}">
      <text>
        <r>
          <rPr>
            <sz val="9"/>
            <color indexed="81"/>
            <rFont val="MS P ゴシック"/>
            <family val="3"/>
            <charset val="128"/>
          </rPr>
          <t>常に表示</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freee</author>
  </authors>
  <commentList>
    <comment ref="E2" authorId="0" shapeId="0" xr:uid="{00000000-0006-0000-0500-000001000000}">
      <text>
        <r>
          <rPr>
            <sz val="9"/>
            <color indexed="81"/>
            <rFont val="MS P ゴシック"/>
            <family val="3"/>
            <charset val="128"/>
          </rPr>
          <t>該当の残高がある場合、入力します。</t>
        </r>
      </text>
    </comment>
    <comment ref="J8" authorId="0" shapeId="0" xr:uid="{00000000-0006-0000-0500-000002000000}">
      <text>
        <r>
          <rPr>
            <sz val="9"/>
            <color indexed="81"/>
            <rFont val="MS P ゴシック"/>
            <family val="3"/>
            <charset val="128"/>
          </rPr>
          <t>数字の有無で自動で判断されます。</t>
        </r>
      </text>
    </comment>
    <comment ref="J9" authorId="0" shapeId="0" xr:uid="{00000000-0006-0000-0500-000003000000}">
      <text>
        <r>
          <rPr>
            <sz val="9"/>
            <color indexed="81"/>
            <rFont val="MS P ゴシック"/>
            <family val="3"/>
            <charset val="128"/>
          </rPr>
          <t>常に表示</t>
        </r>
      </text>
    </comment>
    <comment ref="C23" authorId="0" shapeId="0" xr:uid="{00000000-0006-0000-0500-000004000000}">
      <text>
        <r>
          <rPr>
            <sz val="9"/>
            <color indexed="81"/>
            <rFont val="MS P ゴシック"/>
            <family val="3"/>
            <charset val="128"/>
          </rPr>
          <t>受取会費の有無によって番号が自動で変わります</t>
        </r>
      </text>
    </comment>
    <comment ref="C38" authorId="0" shapeId="0" xr:uid="{00000000-0006-0000-0500-000005000000}">
      <text>
        <r>
          <rPr>
            <sz val="9"/>
            <color indexed="81"/>
            <rFont val="MS P ゴシック"/>
            <family val="3"/>
            <charset val="128"/>
          </rPr>
          <t>受取会費・受取寄附金の有無によって番号が自動で変わります</t>
        </r>
      </text>
    </comment>
    <comment ref="C51" authorId="0" shapeId="0" xr:uid="{00000000-0006-0000-0500-000006000000}">
      <text>
        <r>
          <rPr>
            <sz val="9"/>
            <color indexed="81"/>
            <rFont val="MS P ゴシック"/>
            <family val="3"/>
            <charset val="128"/>
          </rPr>
          <t>受取会費・受取寄附金・受取助成金等の有無によって番号が自動で変わります</t>
        </r>
      </text>
    </comment>
    <comment ref="D51" authorId="0" shapeId="0" xr:uid="{00000000-0006-0000-0500-000007000000}">
      <text>
        <r>
          <rPr>
            <sz val="9"/>
            <color indexed="81"/>
            <rFont val="MS P ゴシック"/>
            <family val="3"/>
            <charset val="128"/>
          </rPr>
          <t>設定によって表示される数字が自動で切り替わります。
また、0を表示しない書式設定にしています。</t>
        </r>
      </text>
    </comment>
    <comment ref="C62" authorId="0" shapeId="0" xr:uid="{00000000-0006-0000-0500-000008000000}">
      <text>
        <r>
          <rPr>
            <sz val="9"/>
            <color indexed="81"/>
            <rFont val="MS P ゴシック"/>
            <family val="3"/>
            <charset val="128"/>
          </rPr>
          <t>受取会費・受取寄附金・受取助成金等・事業収益の有無によって番号が自動で変わります</t>
        </r>
      </text>
    </comment>
    <comment ref="D62" authorId="0" shapeId="0" xr:uid="{00000000-0006-0000-0500-000009000000}">
      <text>
        <r>
          <rPr>
            <sz val="9"/>
            <color indexed="81"/>
            <rFont val="MS P ゴシック"/>
            <family val="3"/>
            <charset val="128"/>
          </rPr>
          <t>0を表示しない書式設定としています</t>
        </r>
      </text>
    </comment>
    <comment ref="J76" authorId="0" shapeId="0" xr:uid="{00000000-0006-0000-0500-00000A000000}">
      <text>
        <r>
          <rPr>
            <sz val="9"/>
            <color indexed="81"/>
            <rFont val="MS P ゴシック"/>
            <family val="3"/>
            <charset val="128"/>
          </rPr>
          <t>常に表示</t>
        </r>
      </text>
    </comment>
    <comment ref="J77" authorId="0" shapeId="0" xr:uid="{00000000-0006-0000-0500-00000B000000}">
      <text>
        <r>
          <rPr>
            <sz val="9"/>
            <color indexed="81"/>
            <rFont val="MS P ゴシック"/>
            <family val="3"/>
            <charset val="128"/>
          </rPr>
          <t>常に表示</t>
        </r>
      </text>
    </comment>
    <comment ref="J78" authorId="0" shapeId="0" xr:uid="{00000000-0006-0000-0500-00000C000000}">
      <text>
        <r>
          <rPr>
            <sz val="9"/>
            <color indexed="81"/>
            <rFont val="MS P ゴシック"/>
            <family val="3"/>
            <charset val="128"/>
          </rPr>
          <t>常に表示</t>
        </r>
      </text>
    </comment>
    <comment ref="J79" authorId="0" shapeId="0" xr:uid="{00000000-0006-0000-0500-00000D000000}">
      <text>
        <r>
          <rPr>
            <sz val="9"/>
            <color indexed="81"/>
            <rFont val="MS P ゴシック"/>
            <family val="3"/>
            <charset val="128"/>
          </rPr>
          <t>常に表示</t>
        </r>
      </text>
    </comment>
    <comment ref="J99" authorId="0" shapeId="0" xr:uid="{00000000-0006-0000-0500-00000E000000}">
      <text>
        <r>
          <rPr>
            <sz val="9"/>
            <color indexed="81"/>
            <rFont val="MS P ゴシック"/>
            <family val="3"/>
            <charset val="128"/>
          </rPr>
          <t>常に表示</t>
        </r>
      </text>
    </comment>
    <comment ref="J100" authorId="0" shapeId="0" xr:uid="{00000000-0006-0000-0500-00000F000000}">
      <text>
        <r>
          <rPr>
            <sz val="9"/>
            <color indexed="81"/>
            <rFont val="MS P ゴシック"/>
            <family val="3"/>
            <charset val="128"/>
          </rPr>
          <t>常に表示</t>
        </r>
      </text>
    </comment>
    <comment ref="J138" authorId="0" shapeId="0" xr:uid="{00000000-0006-0000-0500-000010000000}">
      <text>
        <r>
          <rPr>
            <sz val="9"/>
            <color indexed="81"/>
            <rFont val="MS P ゴシック"/>
            <family val="3"/>
            <charset val="128"/>
          </rPr>
          <t>常に表示</t>
        </r>
      </text>
    </comment>
    <comment ref="J139" authorId="0" shapeId="0" xr:uid="{00000000-0006-0000-0500-000011000000}">
      <text>
        <r>
          <rPr>
            <sz val="9"/>
            <color indexed="81"/>
            <rFont val="MS P ゴシック"/>
            <family val="3"/>
            <charset val="128"/>
          </rPr>
          <t>常に表示</t>
        </r>
      </text>
    </comment>
    <comment ref="J140" authorId="0" shapeId="0" xr:uid="{00000000-0006-0000-0500-000012000000}">
      <text>
        <r>
          <rPr>
            <sz val="9"/>
            <color indexed="81"/>
            <rFont val="MS P ゴシック"/>
            <family val="3"/>
            <charset val="128"/>
          </rPr>
          <t>常に表示</t>
        </r>
      </text>
    </comment>
    <comment ref="J141" authorId="0" shapeId="0" xr:uid="{00000000-0006-0000-0500-000013000000}">
      <text>
        <r>
          <rPr>
            <sz val="9"/>
            <color indexed="81"/>
            <rFont val="MS P ゴシック"/>
            <family val="3"/>
            <charset val="128"/>
          </rPr>
          <t>常に表示</t>
        </r>
      </text>
    </comment>
    <comment ref="J161" authorId="0" shapeId="0" xr:uid="{00000000-0006-0000-0500-000014000000}">
      <text>
        <r>
          <rPr>
            <sz val="9"/>
            <color indexed="81"/>
            <rFont val="MS P ゴシック"/>
            <family val="3"/>
            <charset val="128"/>
          </rPr>
          <t>常に表示</t>
        </r>
      </text>
    </comment>
    <comment ref="J162" authorId="0" shapeId="0" xr:uid="{00000000-0006-0000-0500-000015000000}">
      <text>
        <r>
          <rPr>
            <sz val="9"/>
            <color indexed="81"/>
            <rFont val="MS P ゴシック"/>
            <family val="3"/>
            <charset val="128"/>
          </rPr>
          <t>常に表示</t>
        </r>
      </text>
    </comment>
    <comment ref="J200" authorId="0" shapeId="0" xr:uid="{00000000-0006-0000-0500-000016000000}">
      <text>
        <r>
          <rPr>
            <sz val="9"/>
            <color indexed="81"/>
            <rFont val="MS P ゴシック"/>
            <family val="3"/>
            <charset val="128"/>
          </rPr>
          <t>常に表示</t>
        </r>
      </text>
    </comment>
    <comment ref="J201" authorId="0" shapeId="0" xr:uid="{00000000-0006-0000-0500-000017000000}">
      <text>
        <r>
          <rPr>
            <sz val="9"/>
            <color indexed="81"/>
            <rFont val="MS P ゴシック"/>
            <family val="3"/>
            <charset val="128"/>
          </rPr>
          <t>常に表示</t>
        </r>
      </text>
    </comment>
    <comment ref="J202" authorId="0" shapeId="0" xr:uid="{00000000-0006-0000-0500-000018000000}">
      <text>
        <r>
          <rPr>
            <sz val="9"/>
            <color indexed="81"/>
            <rFont val="MS P ゴシック"/>
            <family val="3"/>
            <charset val="128"/>
          </rPr>
          <t>常に表示</t>
        </r>
      </text>
    </comment>
    <comment ref="D203" authorId="0" shapeId="0" xr:uid="{00000000-0006-0000-0500-000019000000}">
      <text>
        <r>
          <rPr>
            <sz val="9"/>
            <color indexed="81"/>
            <rFont val="MS P ゴシック"/>
            <family val="3"/>
            <charset val="128"/>
          </rPr>
          <t>経常外収益・経常外費用がある場合は「当期経常増減額」を表示します</t>
        </r>
      </text>
    </comment>
    <comment ref="J203" authorId="0" shapeId="0" xr:uid="{00000000-0006-0000-0500-00001A000000}">
      <text>
        <r>
          <rPr>
            <sz val="9"/>
            <color indexed="81"/>
            <rFont val="MS P ゴシック"/>
            <family val="3"/>
            <charset val="128"/>
          </rPr>
          <t>常に表示</t>
        </r>
      </text>
    </comment>
    <comment ref="B208" authorId="0" shapeId="0" xr:uid="{00000000-0006-0000-0500-00001B000000}">
      <text>
        <r>
          <rPr>
            <sz val="9"/>
            <color indexed="81"/>
            <rFont val="MS P ゴシック"/>
            <family val="3"/>
            <charset val="128"/>
          </rPr>
          <t>経常外収益の有無によって番号が変わります</t>
        </r>
      </text>
    </comment>
    <comment ref="D213" authorId="0" shapeId="0" xr:uid="{00000000-0006-0000-0500-00001C000000}">
      <text>
        <r>
          <rPr>
            <sz val="9"/>
            <color indexed="81"/>
            <rFont val="MS P ゴシック"/>
            <family val="3"/>
            <charset val="128"/>
          </rPr>
          <t>経常外収益・経常外費用がある場合のみ表示されます。</t>
        </r>
      </text>
    </comment>
    <comment ref="G215" authorId="0" shapeId="0" xr:uid="{00000000-0006-0000-0500-00001D000000}">
      <text>
        <r>
          <rPr>
            <sz val="9"/>
            <color indexed="81"/>
            <rFont val="MS P ゴシック"/>
            <family val="3"/>
            <charset val="128"/>
          </rPr>
          <t>設定によって反映される値が異なります。</t>
        </r>
      </text>
    </comment>
    <comment ref="J215" authorId="0" shapeId="0" xr:uid="{00000000-0006-0000-0500-00001E000000}">
      <text>
        <r>
          <rPr>
            <sz val="9"/>
            <color indexed="81"/>
            <rFont val="MS P ゴシック"/>
            <family val="3"/>
            <charset val="128"/>
          </rPr>
          <t>常に表示</t>
        </r>
      </text>
    </comment>
    <comment ref="J216" authorId="0" shapeId="0" xr:uid="{00000000-0006-0000-0500-00001F000000}">
      <text>
        <r>
          <rPr>
            <sz val="9"/>
            <color indexed="81"/>
            <rFont val="MS P ゴシック"/>
            <family val="3"/>
            <charset val="128"/>
          </rPr>
          <t>常に表示</t>
        </r>
      </text>
    </comment>
    <comment ref="G217" authorId="0" shapeId="0" xr:uid="{00000000-0006-0000-0500-000020000000}">
      <text>
        <r>
          <rPr>
            <sz val="9"/>
            <color indexed="81"/>
            <rFont val="MS P ゴシック"/>
            <family val="3"/>
            <charset val="128"/>
          </rPr>
          <t>入力した値が反映されます</t>
        </r>
      </text>
    </comment>
    <comment ref="J217" authorId="0" shapeId="0" xr:uid="{00000000-0006-0000-0500-000021000000}">
      <text>
        <r>
          <rPr>
            <sz val="9"/>
            <color indexed="81"/>
            <rFont val="MS P ゴシック"/>
            <family val="3"/>
            <charset val="128"/>
          </rPr>
          <t>常に表示</t>
        </r>
      </text>
    </comment>
    <comment ref="J218" authorId="0" shapeId="0" xr:uid="{00000000-0006-0000-0500-000022000000}">
      <text>
        <r>
          <rPr>
            <sz val="9"/>
            <color indexed="81"/>
            <rFont val="MS P ゴシック"/>
            <family val="3"/>
            <charset val="128"/>
          </rPr>
          <t>常に表示</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freee</author>
  </authors>
  <commentList>
    <comment ref="U13" authorId="0" shapeId="0" xr:uid="{00000000-0006-0000-0600-000001000000}">
      <text>
        <r>
          <rPr>
            <sz val="9"/>
            <color indexed="81"/>
            <rFont val="MS P ゴシック"/>
            <family val="3"/>
            <charset val="128"/>
          </rPr>
          <t>任意で非表示としたい行がある場合、こちらの列に「0」と入力してください。</t>
        </r>
      </text>
    </comment>
    <comment ref="C14" authorId="0" shapeId="0" xr:uid="{00000000-0006-0000-0600-000002000000}">
      <text>
        <r>
          <rPr>
            <sz val="9"/>
            <color indexed="81"/>
            <rFont val="MS P ゴシック"/>
            <family val="3"/>
            <charset val="128"/>
          </rPr>
          <t>ベージュ色のセルに記入してください。
不要な行については、U列で非表示に設定してください。
重要な会計方針を変更したときは、その旨、変更の理由及び当該変更による影響額を記載します。</t>
        </r>
      </text>
    </comment>
    <comment ref="C30" authorId="0" shapeId="0" xr:uid="{00000000-0006-0000-0600-000003000000}">
      <text>
        <r>
          <rPr>
            <sz val="9"/>
            <color indexed="81"/>
            <rFont val="MS P ゴシック"/>
            <family val="3"/>
            <charset val="128"/>
          </rPr>
          <t>「事業部損益の状況」シートの内容がリンクされています。
サイズは手動でも調整できます。</t>
        </r>
      </text>
    </comment>
    <comment ref="C105" authorId="0" shapeId="0" xr:uid="{00000000-0006-0000-0600-000004000000}">
      <text>
        <r>
          <rPr>
            <sz val="9"/>
            <color indexed="81"/>
            <rFont val="MS P ゴシック"/>
            <family val="3"/>
            <charset val="128"/>
          </rPr>
          <t>無償での物的サービスの受入れがある場合に、その評価額の算定根拠を記載します。</t>
        </r>
      </text>
    </comment>
    <comment ref="C112" authorId="0" shapeId="0" xr:uid="{00000000-0006-0000-0600-000005000000}">
      <text>
        <r>
          <rPr>
            <sz val="9"/>
            <color indexed="81"/>
            <rFont val="MS P ゴシック"/>
            <family val="3"/>
            <charset val="128"/>
          </rPr>
          <t>ボランティアの受入れがある場合に、その評価額の算定根拠を記載します。</t>
        </r>
      </text>
    </comment>
    <comment ref="I132" authorId="0" shapeId="0" xr:uid="{00000000-0006-0000-0600-000006000000}">
      <text>
        <r>
          <rPr>
            <sz val="9"/>
            <color indexed="81"/>
            <rFont val="MS P ゴシック"/>
            <family val="3"/>
            <charset val="128"/>
          </rPr>
          <t>売却・廃却など</t>
        </r>
      </text>
    </comment>
    <comment ref="C150" authorId="0" shapeId="0" xr:uid="{00000000-0006-0000-0600-000007000000}">
      <text>
        <r>
          <rPr>
            <sz val="9"/>
            <color indexed="81"/>
            <rFont val="MS P ゴシック"/>
            <family val="3"/>
            <charset val="128"/>
          </rPr>
          <t>発生金額及び残高が100万円以下の取引については、金額的重要性が低いものとされ、記載の必要がありません。
活動計算書・貸借対照表で分けて記載してください。</t>
        </r>
      </text>
    </comment>
    <comment ref="C160" authorId="0" shapeId="0" xr:uid="{00000000-0006-0000-0600-000008000000}">
      <text>
        <r>
          <rPr>
            <sz val="9"/>
            <color indexed="81"/>
            <rFont val="MS P ゴシック"/>
            <family val="3"/>
            <charset val="128"/>
          </rPr>
          <t>法人に特有の重要な事項がある場合のみ記載します</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freee</author>
  </authors>
  <commentList>
    <comment ref="E1" authorId="0" shapeId="0" xr:uid="{00000000-0006-0000-0700-000001000000}">
      <text>
        <r>
          <rPr>
            <sz val="9"/>
            <color indexed="81"/>
            <rFont val="MS P ゴシック"/>
            <family val="3"/>
            <charset val="128"/>
          </rPr>
          <t>事業別損益の状況の当期経常増減額＝活動計算書の当期経常増減額
となっているか</t>
        </r>
      </text>
    </comment>
    <comment ref="D2" authorId="0" shapeId="0" xr:uid="{00000000-0006-0000-0700-000002000000}">
      <text>
        <r>
          <rPr>
            <sz val="9"/>
            <color indexed="81"/>
            <rFont val="MS P ゴシック"/>
            <family val="3"/>
            <charset val="128"/>
          </rPr>
          <t>数字の有無で自動で判断されます</t>
        </r>
      </text>
    </comment>
    <comment ref="O2" authorId="0" shapeId="0" xr:uid="{00000000-0006-0000-0700-000003000000}">
      <text>
        <r>
          <rPr>
            <sz val="9"/>
            <color indexed="81"/>
            <rFont val="MS P ゴシック"/>
            <family val="3"/>
            <charset val="128"/>
          </rPr>
          <t>常に表示</t>
        </r>
      </text>
    </comment>
    <comment ref="P2" authorId="0" shapeId="0" xr:uid="{00000000-0006-0000-0700-000004000000}">
      <text>
        <r>
          <rPr>
            <sz val="9"/>
            <color indexed="81"/>
            <rFont val="MS P ゴシック"/>
            <family val="3"/>
            <charset val="128"/>
          </rPr>
          <t>常に表示</t>
        </r>
      </text>
    </comment>
    <comment ref="Q2" authorId="0" shapeId="0" xr:uid="{00000000-0006-0000-0700-000005000000}">
      <text>
        <r>
          <rPr>
            <sz val="9"/>
            <color indexed="81"/>
            <rFont val="MS P ゴシック"/>
            <family val="3"/>
            <charset val="128"/>
          </rPr>
          <t>常に表示</t>
        </r>
      </text>
    </comment>
    <comment ref="S5" authorId="0" shapeId="0" xr:uid="{00000000-0006-0000-0700-000006000000}">
      <text>
        <r>
          <rPr>
            <sz val="9"/>
            <color indexed="81"/>
            <rFont val="MS P ゴシック"/>
            <family val="3"/>
            <charset val="128"/>
          </rPr>
          <t>数字の有無で自動で判断されます。</t>
        </r>
      </text>
    </comment>
    <comment ref="S6" authorId="0" shapeId="0" xr:uid="{00000000-0006-0000-0700-000007000000}">
      <text>
        <r>
          <rPr>
            <sz val="9"/>
            <color indexed="81"/>
            <rFont val="MS P ゴシック"/>
            <family val="3"/>
            <charset val="128"/>
          </rPr>
          <t>常に表示</t>
        </r>
      </text>
    </comment>
    <comment ref="S12" authorId="0" shapeId="0" xr:uid="{00000000-0006-0000-0700-000008000000}">
      <text>
        <r>
          <rPr>
            <sz val="9"/>
            <color indexed="81"/>
            <rFont val="MS P ゴシック"/>
            <family val="3"/>
            <charset val="128"/>
          </rPr>
          <t>常に表示</t>
        </r>
      </text>
    </comment>
    <comment ref="S13" authorId="0" shapeId="0" xr:uid="{00000000-0006-0000-0700-000009000000}">
      <text>
        <r>
          <rPr>
            <sz val="9"/>
            <color indexed="81"/>
            <rFont val="MS P ゴシック"/>
            <family val="3"/>
            <charset val="128"/>
          </rPr>
          <t>常に表示</t>
        </r>
      </text>
    </comment>
    <comment ref="S14" authorId="0" shapeId="0" xr:uid="{00000000-0006-0000-0700-00000A000000}">
      <text>
        <r>
          <rPr>
            <sz val="9"/>
            <color indexed="81"/>
            <rFont val="MS P ゴシック"/>
            <family val="3"/>
            <charset val="128"/>
          </rPr>
          <t>常に表示</t>
        </r>
      </text>
    </comment>
    <comment ref="S34" authorId="0" shapeId="0" xr:uid="{00000000-0006-0000-0700-00000B000000}">
      <text>
        <r>
          <rPr>
            <sz val="9"/>
            <color indexed="81"/>
            <rFont val="MS P ゴシック"/>
            <family val="3"/>
            <charset val="128"/>
          </rPr>
          <t>常に表示</t>
        </r>
      </text>
    </comment>
    <comment ref="S35" authorId="0" shapeId="0" xr:uid="{00000000-0006-0000-0700-00000C000000}">
      <text>
        <r>
          <rPr>
            <sz val="9"/>
            <color indexed="81"/>
            <rFont val="MS P ゴシック"/>
            <family val="3"/>
            <charset val="128"/>
          </rPr>
          <t>常に表示</t>
        </r>
      </text>
    </comment>
    <comment ref="S73" authorId="0" shapeId="0" xr:uid="{00000000-0006-0000-0700-00000D000000}">
      <text>
        <r>
          <rPr>
            <sz val="9"/>
            <color indexed="81"/>
            <rFont val="MS P ゴシック"/>
            <family val="3"/>
            <charset val="128"/>
          </rPr>
          <t>常に表示</t>
        </r>
      </text>
    </comment>
    <comment ref="S74" authorId="0" shapeId="0" xr:uid="{00000000-0006-0000-0700-00000E000000}">
      <text>
        <r>
          <rPr>
            <sz val="9"/>
            <color indexed="81"/>
            <rFont val="MS P ゴシック"/>
            <family val="3"/>
            <charset val="128"/>
          </rPr>
          <t>常に表示</t>
        </r>
      </text>
    </comment>
    <comment ref="S75" authorId="0" shapeId="0" xr:uid="{00000000-0006-0000-0700-00000F000000}">
      <text>
        <r>
          <rPr>
            <sz val="9"/>
            <color indexed="81"/>
            <rFont val="MS P ゴシック"/>
            <family val="3"/>
            <charset val="128"/>
          </rPr>
          <t>常に表示</t>
        </r>
      </text>
    </comment>
  </commentList>
</comments>
</file>

<file path=xl/sharedStrings.xml><?xml version="1.0" encoding="utf-8"?>
<sst xmlns="http://schemas.openxmlformats.org/spreadsheetml/2006/main" count="1614" uniqueCount="849">
  <si>
    <t>I. 使い方</t>
    <rPh sb="3" eb="4">
      <t>ツカ</t>
    </rPh>
    <rPh sb="5" eb="6">
      <t>カタ</t>
    </rPh>
    <phoneticPr fontId="4"/>
  </si>
  <si>
    <t>■ 初期設定</t>
    <rPh sb="2" eb="6">
      <t>ショキセッテイ</t>
    </rPh>
    <phoneticPr fontId="4"/>
  </si>
  <si>
    <t>1. 「使い方・設定」シートの "II. 設定" 欄の各項目へ入力します。</t>
    <rPh sb="4" eb="5">
      <t>ツカ</t>
    </rPh>
    <rPh sb="6" eb="7">
      <t>カタ</t>
    </rPh>
    <rPh sb="8" eb="10">
      <t>セッテイ</t>
    </rPh>
    <rPh sb="21" eb="23">
      <t>セッテイ</t>
    </rPh>
    <rPh sb="25" eb="26">
      <t>ラン</t>
    </rPh>
    <rPh sb="27" eb="28">
      <t>カク</t>
    </rPh>
    <rPh sb="28" eb="30">
      <t>コウモク</t>
    </rPh>
    <rPh sb="31" eb="33">
      <t>ニュウリョク</t>
    </rPh>
    <phoneticPr fontId="4"/>
  </si>
  <si>
    <t>2. （追加したい勘定科目がある場合のみ）　「使い方・設定」シート下部の "III. 追加勘定科目の設定" 欄へ入力します。</t>
    <rPh sb="33" eb="35">
      <t>カブ</t>
    </rPh>
    <rPh sb="43" eb="49">
      <t>ツイカカン</t>
    </rPh>
    <rPh sb="56" eb="58">
      <t>ニュウ</t>
    </rPh>
    <phoneticPr fontId="4"/>
  </si>
  <si>
    <t>4. 「2_財産目録」シートに貸借対照表の残高と一致するように内訳を入力します。</t>
    <phoneticPr fontId="4"/>
  </si>
  <si>
    <t>5. 「1_貸借対照表」「2_財産目録」「3_活動計算書」「4-1_注記」のシートで「印刷用に設定する」ボタンを選択し、印刷範囲指定をした後に印刷します。</t>
    <rPh sb="6" eb="11">
      <t>タイsy</t>
    </rPh>
    <rPh sb="15" eb="19">
      <t>ザイサ</t>
    </rPh>
    <rPh sb="23" eb="25">
      <t>カツ</t>
    </rPh>
    <rPh sb="25" eb="28">
      <t>ケイサンショ</t>
    </rPh>
    <rPh sb="34" eb="36">
      <t>チュウキ</t>
    </rPh>
    <rPh sb="43" eb="46">
      <t>インサ</t>
    </rPh>
    <rPh sb="47" eb="49">
      <t>セッテイ</t>
    </rPh>
    <rPh sb="56" eb="58">
      <t>センタク</t>
    </rPh>
    <rPh sb="60" eb="62">
      <t>インサ</t>
    </rPh>
    <rPh sb="62" eb="64">
      <t>ハンイ</t>
    </rPh>
    <rPh sb="64" eb="66">
      <t>シテイ</t>
    </rPh>
    <rPh sb="69" eb="70">
      <t>ノチ</t>
    </rPh>
    <rPh sb="71" eb="73">
      <t>インサツ</t>
    </rPh>
    <phoneticPr fontId="4"/>
  </si>
  <si>
    <t>※3　部門、銀行口座名、クレジットカード名は、必ずfreeeに登録してある名称と同一になるようにします（全角・半角にも気をつけましょう。コピー&amp;ペーストがおすすめです）</t>
    <rPh sb="3" eb="5">
      <t>ブモン</t>
    </rPh>
    <rPh sb="6" eb="8">
      <t>ギン</t>
    </rPh>
    <rPh sb="8" eb="11">
      <t>コウザメイ</t>
    </rPh>
    <rPh sb="20" eb="21">
      <t>メイ</t>
    </rPh>
    <rPh sb="23" eb="24">
      <t>カナラ</t>
    </rPh>
    <rPh sb="31" eb="33">
      <t>トウロク</t>
    </rPh>
    <rPh sb="37" eb="39">
      <t>メイショウ</t>
    </rPh>
    <rPh sb="40" eb="42">
      <t>ドウイツ</t>
    </rPh>
    <rPh sb="52" eb="54">
      <t>ゼンカク</t>
    </rPh>
    <rPh sb="55" eb="57">
      <t>ハンカク</t>
    </rPh>
    <rPh sb="59" eb="60">
      <t>キ</t>
    </rPh>
    <phoneticPr fontId="4"/>
  </si>
  <si>
    <t>※4　Excel内でマクロの有効化の選択項目がある場合は、有効化をしておきましょう</t>
    <rPh sb="8" eb="9">
      <t>ナイ</t>
    </rPh>
    <rPh sb="14" eb="17">
      <t>ユウコウカ</t>
    </rPh>
    <rPh sb="18" eb="20">
      <t>センタク</t>
    </rPh>
    <rPh sb="20" eb="22">
      <t>コウモク</t>
    </rPh>
    <rPh sb="25" eb="27">
      <t>バアイ</t>
    </rPh>
    <rPh sb="29" eb="32">
      <t>ユウコウ</t>
    </rPh>
    <phoneticPr fontId="4"/>
  </si>
  <si>
    <t>操作は「freee NPOキット」に含まれるガイドを参照の上、行ってください。</t>
    <rPh sb="0" eb="2">
      <t>ソウサ</t>
    </rPh>
    <rPh sb="18" eb="19">
      <t>フク</t>
    </rPh>
    <rPh sb="26" eb="28">
      <t>サンショウ</t>
    </rPh>
    <rPh sb="29" eb="30">
      <t>ウエ</t>
    </rPh>
    <rPh sb="31" eb="32">
      <t>オコナ</t>
    </rPh>
    <phoneticPr fontId="4"/>
  </si>
  <si>
    <t>ＮＰＯの認定、会計、税務に関する一般的な質問は、こちらのサイトから行うことができます。</t>
    <rPh sb="16" eb="19">
      <t>イッパンテキ</t>
    </rPh>
    <rPh sb="33" eb="34">
      <t>オコナ</t>
    </rPh>
    <phoneticPr fontId="4"/>
  </si>
  <si>
    <t>II. 設定</t>
    <rPh sb="4" eb="6">
      <t>セッテイ</t>
    </rPh>
    <phoneticPr fontId="4"/>
  </si>
  <si>
    <t>法人名：</t>
    <rPh sb="0" eb="2">
      <t>ホウジン</t>
    </rPh>
    <rPh sb="2" eb="3">
      <t>メイ</t>
    </rPh>
    <phoneticPr fontId="4"/>
  </si>
  <si>
    <t>決算期：</t>
    <rPh sb="0" eb="3">
      <t>ケッサンキ</t>
    </rPh>
    <phoneticPr fontId="4"/>
  </si>
  <si>
    <t>年</t>
    <rPh sb="0" eb="1">
      <t>ネン</t>
    </rPh>
    <phoneticPr fontId="4"/>
  </si>
  <si>
    <t>月</t>
    <rPh sb="0" eb="1">
      <t>ガツ</t>
    </rPh>
    <phoneticPr fontId="4"/>
  </si>
  <si>
    <t>日　～</t>
    <rPh sb="0" eb="1">
      <t>ニチ</t>
    </rPh>
    <phoneticPr fontId="4"/>
  </si>
  <si>
    <t>日</t>
    <rPh sb="0" eb="1">
      <t>ニチ</t>
    </rPh>
    <phoneticPr fontId="4"/>
  </si>
  <si>
    <t>活動計算書への事業収益の記載方法:</t>
    <rPh sb="0" eb="5">
      <t>カツドウケイサンショ</t>
    </rPh>
    <rPh sb="7" eb="9">
      <t>ジギョウ</t>
    </rPh>
    <rPh sb="9" eb="11">
      <t>シュウエキ</t>
    </rPh>
    <rPh sb="12" eb="16">
      <t>キサイホウホウ</t>
    </rPh>
    <phoneticPr fontId="4"/>
  </si>
  <si>
    <t>事業部門：</t>
    <rPh sb="0" eb="2">
      <t>ジギョウ</t>
    </rPh>
    <rPh sb="2" eb="4">
      <t>ブモン</t>
    </rPh>
    <phoneticPr fontId="4"/>
  </si>
  <si>
    <t>←</t>
    <phoneticPr fontId="4"/>
  </si>
  <si>
    <t>その他の事業</t>
    <rPh sb="2" eb="3">
      <t>タ</t>
    </rPh>
    <rPh sb="4" eb="6">
      <t>ジギョウ</t>
    </rPh>
    <phoneticPr fontId="4"/>
  </si>
  <si>
    <t>銀行口座名:</t>
    <rPh sb="0" eb="4">
      <t>ギンコウコウザ</t>
    </rPh>
    <rPh sb="4" eb="5">
      <t>メイ</t>
    </rPh>
    <phoneticPr fontId="4"/>
  </si>
  <si>
    <t>freee登録口座名①</t>
    <rPh sb="5" eb="7">
      <t>トウロク</t>
    </rPh>
    <rPh sb="7" eb="9">
      <t>コウザ</t>
    </rPh>
    <rPh sb="9" eb="10">
      <t>メイ</t>
    </rPh>
    <phoneticPr fontId="4"/>
  </si>
  <si>
    <t>注意点：必ずfreeeに入力している銀行口座名と同じ名称にします（全角・半角にも気をつけましょう）</t>
    <rPh sb="0" eb="3">
      <t>チュウイテン</t>
    </rPh>
    <rPh sb="4" eb="5">
      <t>カナラ</t>
    </rPh>
    <rPh sb="12" eb="14">
      <t>ニュウリョク</t>
    </rPh>
    <rPh sb="18" eb="23">
      <t>ギンコウコウザメイ</t>
    </rPh>
    <rPh sb="24" eb="25">
      <t>オナ</t>
    </rPh>
    <rPh sb="26" eb="28">
      <t>メイショウ</t>
    </rPh>
    <rPh sb="33" eb="35">
      <t>ゼンカク</t>
    </rPh>
    <rPh sb="36" eb="38">
      <t>ハンカク</t>
    </rPh>
    <rPh sb="40" eb="41">
      <t>キ</t>
    </rPh>
    <phoneticPr fontId="4"/>
  </si>
  <si>
    <t>freee登録口座名②</t>
    <rPh sb="5" eb="7">
      <t>トウロク</t>
    </rPh>
    <rPh sb="7" eb="9">
      <t>コウザ</t>
    </rPh>
    <rPh sb="9" eb="10">
      <t>メイ</t>
    </rPh>
    <phoneticPr fontId="4"/>
  </si>
  <si>
    <t>利用していない場合は空欄となります。</t>
    <rPh sb="0" eb="2">
      <t>リヨウ</t>
    </rPh>
    <rPh sb="7" eb="9">
      <t>バアイ</t>
    </rPh>
    <rPh sb="10" eb="12">
      <t>クウラン</t>
    </rPh>
    <phoneticPr fontId="4"/>
  </si>
  <si>
    <t>freee登録口座名③</t>
    <rPh sb="5" eb="7">
      <t>トウロク</t>
    </rPh>
    <rPh sb="7" eb="9">
      <t>コウザ</t>
    </rPh>
    <rPh sb="9" eb="10">
      <t>メイ</t>
    </rPh>
    <phoneticPr fontId="4"/>
  </si>
  <si>
    <t>freee登録口座名④</t>
    <rPh sb="5" eb="7">
      <t>トウロク</t>
    </rPh>
    <rPh sb="7" eb="9">
      <t>コウザ</t>
    </rPh>
    <rPh sb="9" eb="10">
      <t>メイ</t>
    </rPh>
    <phoneticPr fontId="4"/>
  </si>
  <si>
    <t>freee登録口座名⑤</t>
    <rPh sb="5" eb="7">
      <t>トウロク</t>
    </rPh>
    <rPh sb="7" eb="9">
      <t>コウザ</t>
    </rPh>
    <rPh sb="9" eb="10">
      <t>メイ</t>
    </rPh>
    <phoneticPr fontId="4"/>
  </si>
  <si>
    <t>freee登録口座名⑥</t>
    <rPh sb="5" eb="7">
      <t>トウロク</t>
    </rPh>
    <rPh sb="7" eb="9">
      <t>コウザ</t>
    </rPh>
    <rPh sb="9" eb="10">
      <t>メイ</t>
    </rPh>
    <phoneticPr fontId="4"/>
  </si>
  <si>
    <t>freee登録口座名⑦</t>
    <rPh sb="5" eb="7">
      <t>トウロク</t>
    </rPh>
    <rPh sb="7" eb="9">
      <t>コウザ</t>
    </rPh>
    <rPh sb="9" eb="10">
      <t>メイ</t>
    </rPh>
    <phoneticPr fontId="4"/>
  </si>
  <si>
    <t>freee登録口座名⑧</t>
    <rPh sb="5" eb="7">
      <t>トウロク</t>
    </rPh>
    <rPh sb="7" eb="9">
      <t>コウザ</t>
    </rPh>
    <rPh sb="9" eb="10">
      <t>メイ</t>
    </rPh>
    <phoneticPr fontId="4"/>
  </si>
  <si>
    <t>freee登録口座名⑨</t>
    <rPh sb="5" eb="7">
      <t>トウロク</t>
    </rPh>
    <rPh sb="7" eb="9">
      <t>コウザ</t>
    </rPh>
    <rPh sb="9" eb="10">
      <t>メイ</t>
    </rPh>
    <phoneticPr fontId="4"/>
  </si>
  <si>
    <t>freee登録口座名⑩</t>
    <rPh sb="5" eb="7">
      <t>トウロク</t>
    </rPh>
    <rPh sb="7" eb="9">
      <t>コウザ</t>
    </rPh>
    <rPh sb="9" eb="10">
      <t>メイ</t>
    </rPh>
    <phoneticPr fontId="4"/>
  </si>
  <si>
    <t>クレジットカード口座名:</t>
    <rPh sb="8" eb="10">
      <t>ギンコウコウザ</t>
    </rPh>
    <rPh sb="10" eb="11">
      <t>メイ</t>
    </rPh>
    <phoneticPr fontId="4"/>
  </si>
  <si>
    <t>freee登録クレジットカード①</t>
    <rPh sb="5" eb="7">
      <t>トウロク</t>
    </rPh>
    <phoneticPr fontId="4"/>
  </si>
  <si>
    <t>注意点：必ずfreeeに入力しているクレジットカード口座名と同じ名称にします（全角・半角にも気をつけましょう）</t>
    <rPh sb="0" eb="3">
      <t>チュウイテン</t>
    </rPh>
    <rPh sb="4" eb="5">
      <t>カナラ</t>
    </rPh>
    <rPh sb="12" eb="14">
      <t>ニュウリョク</t>
    </rPh>
    <rPh sb="26" eb="29">
      <t>ギンコウコウザメイ</t>
    </rPh>
    <rPh sb="30" eb="31">
      <t>オナ</t>
    </rPh>
    <rPh sb="32" eb="34">
      <t>メイショウ</t>
    </rPh>
    <rPh sb="39" eb="41">
      <t>ゼンカク</t>
    </rPh>
    <rPh sb="42" eb="44">
      <t>ハンカク</t>
    </rPh>
    <rPh sb="46" eb="47">
      <t>キ</t>
    </rPh>
    <phoneticPr fontId="4"/>
  </si>
  <si>
    <t>freee登録クレジットカード②</t>
    <rPh sb="5" eb="7">
      <t>トウロク</t>
    </rPh>
    <phoneticPr fontId="4"/>
  </si>
  <si>
    <t>freee登録クレジットカード③</t>
    <rPh sb="5" eb="7">
      <t>トウロク</t>
    </rPh>
    <phoneticPr fontId="4"/>
  </si>
  <si>
    <t>freee登録クレジットカード④</t>
    <rPh sb="5" eb="7">
      <t>トウロク</t>
    </rPh>
    <phoneticPr fontId="4"/>
  </si>
  <si>
    <t>freee登録クレジットカード⑤</t>
    <rPh sb="5" eb="7">
      <t>トウロク</t>
    </rPh>
    <phoneticPr fontId="4"/>
  </si>
  <si>
    <t>freee登録クレジットカード⑥</t>
    <rPh sb="5" eb="7">
      <t>トウロク</t>
    </rPh>
    <phoneticPr fontId="4"/>
  </si>
  <si>
    <t>freee登録クレジットカード⑦</t>
    <rPh sb="5" eb="7">
      <t>トウロク</t>
    </rPh>
    <phoneticPr fontId="4"/>
  </si>
  <si>
    <t>freee登録クレジットカード⑧</t>
    <rPh sb="5" eb="7">
      <t>トウロク</t>
    </rPh>
    <phoneticPr fontId="4"/>
  </si>
  <si>
    <t>freee登録クレジットカード⑨</t>
    <rPh sb="5" eb="7">
      <t>トウロク</t>
    </rPh>
    <phoneticPr fontId="4"/>
  </si>
  <si>
    <t>freee登録クレジットカード⑩</t>
    <rPh sb="5" eb="7">
      <t>トウロク</t>
    </rPh>
    <phoneticPr fontId="4"/>
  </si>
  <si>
    <t>　III. 追加勘定科目の設定</t>
    <rPh sb="6" eb="8">
      <t>ツイカ</t>
    </rPh>
    <rPh sb="8" eb="12">
      <t>カン</t>
    </rPh>
    <rPh sb="13" eb="15">
      <t>セッテイ</t>
    </rPh>
    <phoneticPr fontId="4"/>
  </si>
  <si>
    <t>※ 標準の項目は勘定科目セットに含まれているため、基本的には追加の必要はありません。</t>
    <rPh sb="2" eb="4">
      <t>ヒョウジュン</t>
    </rPh>
    <rPh sb="5" eb="7">
      <t>コウモク</t>
    </rPh>
    <rPh sb="8" eb="12">
      <t>カンジョウ</t>
    </rPh>
    <rPh sb="16" eb="17">
      <t>フク</t>
    </rPh>
    <rPh sb="25" eb="28">
      <t>キホンテキ</t>
    </rPh>
    <rPh sb="30" eb="32">
      <t>ツイカ</t>
    </rPh>
    <rPh sb="33" eb="35">
      <t>ヒツヨウ</t>
    </rPh>
    <phoneticPr fontId="4"/>
  </si>
  <si>
    <t>　（ある勘定科目に含まれる特定用途が大きくなった場合等においてのみ、勘定科目を追加します。）</t>
    <rPh sb="4" eb="8">
      <t>カンジョウカモク</t>
    </rPh>
    <rPh sb="9" eb="10">
      <t>フク</t>
    </rPh>
    <rPh sb="13" eb="15">
      <t>トクテイ</t>
    </rPh>
    <rPh sb="15" eb="17">
      <t>ヨウト</t>
    </rPh>
    <rPh sb="18" eb="19">
      <t>オオ</t>
    </rPh>
    <rPh sb="24" eb="26">
      <t>バアイ</t>
    </rPh>
    <rPh sb="26" eb="27">
      <t>トウ</t>
    </rPh>
    <rPh sb="34" eb="36">
      <t>カンジョウ</t>
    </rPh>
    <rPh sb="36" eb="38">
      <t>カモク</t>
    </rPh>
    <rPh sb="39" eb="41">
      <t>ツイカ</t>
    </rPh>
    <phoneticPr fontId="4"/>
  </si>
  <si>
    <t>必ずfreeeに登録してある名称と同一になるようにします（全角・半角にも気をつけましょう。）</t>
    <phoneticPr fontId="11"/>
  </si>
  <si>
    <t>なお人件費及びその他経費への入力にあたっては、必ず【事】や【管】という表記を除いて入力します。</t>
    <rPh sb="2" eb="5">
      <t>ジンケンヒ</t>
    </rPh>
    <rPh sb="5" eb="6">
      <t>オヨ</t>
    </rPh>
    <rPh sb="9" eb="10">
      <t>タ</t>
    </rPh>
    <rPh sb="10" eb="12">
      <t>ケイヒ</t>
    </rPh>
    <rPh sb="14" eb="16">
      <t>ニュウ</t>
    </rPh>
    <rPh sb="23" eb="24">
      <t>カナラ</t>
    </rPh>
    <rPh sb="26" eb="27">
      <t>ジギョウ</t>
    </rPh>
    <rPh sb="30" eb="31">
      <t>カンリ</t>
    </rPh>
    <rPh sb="35" eb="37">
      <t>ヒョウキ</t>
    </rPh>
    <rPh sb="38" eb="39">
      <t>ノゾ</t>
    </rPh>
    <rPh sb="41" eb="43">
      <t>ニュウ</t>
    </rPh>
    <phoneticPr fontId="4"/>
  </si>
  <si>
    <t>受取会費に該当する勘定科目</t>
    <rPh sb="0" eb="2">
      <t>ウケトr</t>
    </rPh>
    <rPh sb="2" eb="4">
      <t>カイヒ</t>
    </rPh>
    <rPh sb="5" eb="7">
      <t>ガイトウ</t>
    </rPh>
    <rPh sb="9" eb="13">
      <t>カン</t>
    </rPh>
    <phoneticPr fontId="4"/>
  </si>
  <si>
    <t>受取助成金に該当する勘定科目</t>
    <rPh sb="0" eb="2">
      <t>ウケトリ</t>
    </rPh>
    <rPh sb="2" eb="5">
      <t>ジョセイキン</t>
    </rPh>
    <rPh sb="6" eb="8">
      <t>ガイトウ</t>
    </rPh>
    <rPh sb="10" eb="12">
      <t>カンジョウ</t>
    </rPh>
    <rPh sb="12" eb="14">
      <t>カモク</t>
    </rPh>
    <phoneticPr fontId="4"/>
  </si>
  <si>
    <t>人件費に該当する勘定科目</t>
    <rPh sb="0" eb="3">
      <t>ジンケンヒ</t>
    </rPh>
    <rPh sb="4" eb="6">
      <t>ガイトウ</t>
    </rPh>
    <rPh sb="8" eb="12">
      <t>カン</t>
    </rPh>
    <phoneticPr fontId="4"/>
  </si>
  <si>
    <t>※「【管】◯◯受取会費」の場合、【管】という表記は除き「◯◯受取会費」のみを入力</t>
    <rPh sb="3" eb="4">
      <t>カン</t>
    </rPh>
    <rPh sb="7" eb="9">
      <t>ウケトリ</t>
    </rPh>
    <rPh sb="9" eb="11">
      <t>カイヒ</t>
    </rPh>
    <rPh sb="13" eb="15">
      <t>バアイ</t>
    </rPh>
    <rPh sb="17" eb="18">
      <t>カン</t>
    </rPh>
    <rPh sb="22" eb="24">
      <t>ヒョウキ</t>
    </rPh>
    <rPh sb="25" eb="26">
      <t>ノゾ</t>
    </rPh>
    <rPh sb="30" eb="32">
      <t>ウケトリ</t>
    </rPh>
    <rPh sb="32" eb="34">
      <t>カイヒ</t>
    </rPh>
    <rPh sb="38" eb="40">
      <t>ニュウリョク</t>
    </rPh>
    <phoneticPr fontId="4"/>
  </si>
  <si>
    <t>※「【事】◯◯助成金」の場合、【事】という表記は除き「◯◯助成金」のみを入力</t>
    <rPh sb="3" eb="4">
      <t>コト</t>
    </rPh>
    <rPh sb="7" eb="10">
      <t>ジョセイキン</t>
    </rPh>
    <rPh sb="12" eb="14">
      <t>バアイ</t>
    </rPh>
    <rPh sb="16" eb="17">
      <t>コト</t>
    </rPh>
    <rPh sb="21" eb="23">
      <t>ヒョウキ</t>
    </rPh>
    <rPh sb="24" eb="25">
      <t>ノゾ</t>
    </rPh>
    <rPh sb="29" eb="32">
      <t>ジョセイキン</t>
    </rPh>
    <rPh sb="36" eb="38">
      <t>ニュウリョク</t>
    </rPh>
    <phoneticPr fontId="4"/>
  </si>
  <si>
    <t>※「【事】◯◯費」の場合、【事】という表記は除き「◯◯費」のみを入力</t>
    <rPh sb="3" eb="4">
      <t>コト</t>
    </rPh>
    <rPh sb="7" eb="8">
      <t>ヒ</t>
    </rPh>
    <rPh sb="10" eb="12">
      <t>バアイ</t>
    </rPh>
    <rPh sb="14" eb="15">
      <t>コト</t>
    </rPh>
    <rPh sb="19" eb="21">
      <t>ヒョウキ</t>
    </rPh>
    <rPh sb="22" eb="23">
      <t>ノゾ</t>
    </rPh>
    <rPh sb="27" eb="28">
      <t>ヒ</t>
    </rPh>
    <rPh sb="32" eb="34">
      <t>ニュウリョク</t>
    </rPh>
    <phoneticPr fontId="4"/>
  </si>
  <si>
    <t>受取会費追加勘定科目1</t>
    <rPh sb="0" eb="2">
      <t>ウケトリ</t>
    </rPh>
    <rPh sb="2" eb="4">
      <t>カイヒ</t>
    </rPh>
    <rPh sb="4" eb="6">
      <t>ツイカ</t>
    </rPh>
    <rPh sb="6" eb="10">
      <t>カン</t>
    </rPh>
    <phoneticPr fontId="4"/>
  </si>
  <si>
    <t>受取助成金追加勘定科目1</t>
    <rPh sb="0" eb="2">
      <t>ウケトリ</t>
    </rPh>
    <rPh sb="2" eb="5">
      <t>ジョセイキン</t>
    </rPh>
    <rPh sb="5" eb="7">
      <t>ツイカ</t>
    </rPh>
    <rPh sb="7" eb="11">
      <t>カン</t>
    </rPh>
    <phoneticPr fontId="4"/>
  </si>
  <si>
    <t>人件費追加勘定科目1</t>
    <rPh sb="0" eb="3">
      <t>ジンケンヒ</t>
    </rPh>
    <rPh sb="3" eb="5">
      <t>ツイカ</t>
    </rPh>
    <rPh sb="5" eb="9">
      <t>カン</t>
    </rPh>
    <phoneticPr fontId="4"/>
  </si>
  <si>
    <t>受取会費追加勘定科目2</t>
    <rPh sb="0" eb="2">
      <t>ウケトリ</t>
    </rPh>
    <rPh sb="2" eb="4">
      <t>カイヒ</t>
    </rPh>
    <rPh sb="4" eb="6">
      <t>ツイカ</t>
    </rPh>
    <rPh sb="6" eb="10">
      <t>カン</t>
    </rPh>
    <phoneticPr fontId="4"/>
  </si>
  <si>
    <t>受取助成金追加勘定科目2</t>
    <rPh sb="0" eb="2">
      <t>ウケトリ</t>
    </rPh>
    <rPh sb="2" eb="5">
      <t>ジョセイキン</t>
    </rPh>
    <rPh sb="5" eb="7">
      <t>ツイカ</t>
    </rPh>
    <rPh sb="7" eb="11">
      <t>カン</t>
    </rPh>
    <phoneticPr fontId="4"/>
  </si>
  <si>
    <t>人件費追加勘定科目2</t>
    <rPh sb="0" eb="3">
      <t>ジンケンヒ</t>
    </rPh>
    <rPh sb="3" eb="5">
      <t>ツイカ</t>
    </rPh>
    <rPh sb="5" eb="9">
      <t>カン</t>
    </rPh>
    <phoneticPr fontId="4"/>
  </si>
  <si>
    <t>受取会費追加勘定科目3</t>
    <rPh sb="0" eb="2">
      <t>ウケトリ</t>
    </rPh>
    <rPh sb="2" eb="4">
      <t>カイヒ</t>
    </rPh>
    <rPh sb="4" eb="6">
      <t>ツイカ</t>
    </rPh>
    <rPh sb="6" eb="10">
      <t>カン</t>
    </rPh>
    <phoneticPr fontId="4"/>
  </si>
  <si>
    <t>受取助成金追加勘定科目3</t>
    <rPh sb="0" eb="2">
      <t>ウケトリ</t>
    </rPh>
    <rPh sb="2" eb="5">
      <t>ジョセイキン</t>
    </rPh>
    <rPh sb="5" eb="7">
      <t>ツイカ</t>
    </rPh>
    <rPh sb="7" eb="11">
      <t>カン</t>
    </rPh>
    <phoneticPr fontId="4"/>
  </si>
  <si>
    <t>人件費追加勘定科目3</t>
    <rPh sb="0" eb="3">
      <t>ジンケンヒ</t>
    </rPh>
    <rPh sb="3" eb="5">
      <t>ツイカ</t>
    </rPh>
    <rPh sb="5" eb="9">
      <t>カン</t>
    </rPh>
    <phoneticPr fontId="4"/>
  </si>
  <si>
    <t>受取会費追加勘定科目4</t>
    <rPh sb="0" eb="2">
      <t>ウケトリ</t>
    </rPh>
    <rPh sb="2" eb="4">
      <t>カイヒ</t>
    </rPh>
    <rPh sb="4" eb="6">
      <t>ツイカ</t>
    </rPh>
    <rPh sb="6" eb="10">
      <t>カン</t>
    </rPh>
    <phoneticPr fontId="4"/>
  </si>
  <si>
    <t>受取助成金追加勘定科目4</t>
    <rPh sb="0" eb="2">
      <t>ウケトリ</t>
    </rPh>
    <rPh sb="2" eb="5">
      <t>ジョセイキン</t>
    </rPh>
    <rPh sb="5" eb="7">
      <t>ツイカ</t>
    </rPh>
    <rPh sb="7" eb="11">
      <t>カン</t>
    </rPh>
    <phoneticPr fontId="4"/>
  </si>
  <si>
    <t>人件費追加勘定科目4</t>
    <rPh sb="0" eb="3">
      <t>ジンケンヒ</t>
    </rPh>
    <rPh sb="3" eb="5">
      <t>ツイカ</t>
    </rPh>
    <rPh sb="5" eb="9">
      <t>カン</t>
    </rPh>
    <phoneticPr fontId="4"/>
  </si>
  <si>
    <t>受取会費追加勘定科目5</t>
    <rPh sb="0" eb="2">
      <t>ウケトリ</t>
    </rPh>
    <rPh sb="2" eb="4">
      <t>カイヒ</t>
    </rPh>
    <rPh sb="4" eb="6">
      <t>ツイカ</t>
    </rPh>
    <rPh sb="6" eb="10">
      <t>カン</t>
    </rPh>
    <phoneticPr fontId="4"/>
  </si>
  <si>
    <t>受取助成金追加勘定科目5</t>
    <rPh sb="0" eb="2">
      <t>ウケトリ</t>
    </rPh>
    <rPh sb="2" eb="5">
      <t>ジョセイキン</t>
    </rPh>
    <rPh sb="5" eb="7">
      <t>ツイカ</t>
    </rPh>
    <rPh sb="7" eb="11">
      <t>カン</t>
    </rPh>
    <phoneticPr fontId="4"/>
  </si>
  <si>
    <t>人件費追加勘定科目5</t>
    <rPh sb="0" eb="3">
      <t>ジンケンヒ</t>
    </rPh>
    <rPh sb="3" eb="5">
      <t>ツイカ</t>
    </rPh>
    <rPh sb="5" eb="9">
      <t>カン</t>
    </rPh>
    <phoneticPr fontId="4"/>
  </si>
  <si>
    <t>受取会費追加勘定科目6</t>
    <rPh sb="0" eb="2">
      <t>ウケトリ</t>
    </rPh>
    <rPh sb="2" eb="4">
      <t>カイヒ</t>
    </rPh>
    <rPh sb="4" eb="6">
      <t>ツイカ</t>
    </rPh>
    <rPh sb="6" eb="10">
      <t>カン</t>
    </rPh>
    <phoneticPr fontId="4"/>
  </si>
  <si>
    <t>受取助成金追加勘定科目6</t>
    <rPh sb="0" eb="2">
      <t>ウケトリ</t>
    </rPh>
    <rPh sb="2" eb="5">
      <t>ジョセイキン</t>
    </rPh>
    <rPh sb="5" eb="7">
      <t>ツイカ</t>
    </rPh>
    <rPh sb="7" eb="11">
      <t>カン</t>
    </rPh>
    <phoneticPr fontId="4"/>
  </si>
  <si>
    <t>人件費追加勘定科目6</t>
    <rPh sb="0" eb="3">
      <t>ジンケンヒ</t>
    </rPh>
    <rPh sb="3" eb="5">
      <t>ツイカ</t>
    </rPh>
    <rPh sb="5" eb="9">
      <t>カン</t>
    </rPh>
    <phoneticPr fontId="4"/>
  </si>
  <si>
    <t>受取会費追加勘定科目7</t>
    <rPh sb="0" eb="2">
      <t>ウケトリ</t>
    </rPh>
    <rPh sb="2" eb="4">
      <t>カイヒ</t>
    </rPh>
    <rPh sb="4" eb="6">
      <t>ツイカ</t>
    </rPh>
    <rPh sb="6" eb="10">
      <t>カン</t>
    </rPh>
    <phoneticPr fontId="4"/>
  </si>
  <si>
    <t>受取助成金追加勘定科目7</t>
    <rPh sb="0" eb="2">
      <t>ウケトリ</t>
    </rPh>
    <rPh sb="2" eb="5">
      <t>ジョセイキン</t>
    </rPh>
    <rPh sb="5" eb="7">
      <t>ツイカ</t>
    </rPh>
    <rPh sb="7" eb="11">
      <t>カン</t>
    </rPh>
    <phoneticPr fontId="4"/>
  </si>
  <si>
    <t>人件費追加勘定科目7</t>
    <rPh sb="0" eb="3">
      <t>ジンケンヒ</t>
    </rPh>
    <rPh sb="3" eb="5">
      <t>ツイカ</t>
    </rPh>
    <rPh sb="5" eb="9">
      <t>カン</t>
    </rPh>
    <phoneticPr fontId="4"/>
  </si>
  <si>
    <t>受取会費追加勘定科目8</t>
    <rPh sb="0" eb="2">
      <t>ウケトリ</t>
    </rPh>
    <rPh sb="2" eb="4">
      <t>カイヒ</t>
    </rPh>
    <rPh sb="4" eb="6">
      <t>ツイカ</t>
    </rPh>
    <rPh sb="6" eb="10">
      <t>カン</t>
    </rPh>
    <phoneticPr fontId="4"/>
  </si>
  <si>
    <t>受取助成金追加勘定科目8</t>
    <rPh sb="0" eb="2">
      <t>ウケトリ</t>
    </rPh>
    <rPh sb="2" eb="5">
      <t>ジョセイキン</t>
    </rPh>
    <rPh sb="5" eb="7">
      <t>ツイカ</t>
    </rPh>
    <rPh sb="7" eb="11">
      <t>カン</t>
    </rPh>
    <phoneticPr fontId="4"/>
  </si>
  <si>
    <t>人件費追加勘定科目8</t>
    <rPh sb="0" eb="3">
      <t>ジンケンヒ</t>
    </rPh>
    <rPh sb="3" eb="5">
      <t>ツイカ</t>
    </rPh>
    <rPh sb="5" eb="9">
      <t>カン</t>
    </rPh>
    <phoneticPr fontId="4"/>
  </si>
  <si>
    <t>受取会費追加勘定科目9</t>
    <rPh sb="0" eb="2">
      <t>ウケトリ</t>
    </rPh>
    <rPh sb="2" eb="4">
      <t>カイヒ</t>
    </rPh>
    <rPh sb="4" eb="6">
      <t>ツイカ</t>
    </rPh>
    <rPh sb="6" eb="10">
      <t>カン</t>
    </rPh>
    <phoneticPr fontId="4"/>
  </si>
  <si>
    <t>受取助成金追加勘定科目9</t>
    <rPh sb="0" eb="2">
      <t>ウケトリ</t>
    </rPh>
    <rPh sb="2" eb="5">
      <t>ジョセイキン</t>
    </rPh>
    <rPh sb="5" eb="7">
      <t>ツイカ</t>
    </rPh>
    <rPh sb="7" eb="11">
      <t>カン</t>
    </rPh>
    <phoneticPr fontId="4"/>
  </si>
  <si>
    <t>人件費追加勘定科目9</t>
    <rPh sb="0" eb="3">
      <t>ジンケンヒ</t>
    </rPh>
    <rPh sb="3" eb="5">
      <t>ツイカ</t>
    </rPh>
    <rPh sb="5" eb="9">
      <t>カン</t>
    </rPh>
    <phoneticPr fontId="4"/>
  </si>
  <si>
    <t>受取会費追加勘定科目10</t>
    <rPh sb="0" eb="2">
      <t>ウケトリ</t>
    </rPh>
    <rPh sb="2" eb="4">
      <t>カイヒ</t>
    </rPh>
    <rPh sb="4" eb="6">
      <t>ツイカ</t>
    </rPh>
    <rPh sb="6" eb="10">
      <t>カン</t>
    </rPh>
    <phoneticPr fontId="4"/>
  </si>
  <si>
    <t>受取助成金追加勘定科目10</t>
    <rPh sb="0" eb="2">
      <t>ウケトリ</t>
    </rPh>
    <rPh sb="2" eb="5">
      <t>ジョセイキン</t>
    </rPh>
    <rPh sb="5" eb="7">
      <t>ツイカ</t>
    </rPh>
    <rPh sb="7" eb="11">
      <t>カン</t>
    </rPh>
    <phoneticPr fontId="4"/>
  </si>
  <si>
    <t>人件費追加勘定科目10</t>
    <rPh sb="0" eb="3">
      <t>ジンケンヒ</t>
    </rPh>
    <rPh sb="3" eb="5">
      <t>ツイカ</t>
    </rPh>
    <rPh sb="5" eb="9">
      <t>カン</t>
    </rPh>
    <phoneticPr fontId="4"/>
  </si>
  <si>
    <t>受取寄附金に該当する勘定科目</t>
    <phoneticPr fontId="4"/>
  </si>
  <si>
    <t>その他収益に該当する勘定科目</t>
    <rPh sb="6" eb="8">
      <t>ガイトウ</t>
    </rPh>
    <rPh sb="10" eb="12">
      <t>カンジョウ</t>
    </rPh>
    <rPh sb="12" eb="14">
      <t>カモク</t>
    </rPh>
    <phoneticPr fontId="4"/>
  </si>
  <si>
    <t>その他経費（人件費以外）に該当する勘定科目</t>
    <rPh sb="2" eb="3">
      <t>タ</t>
    </rPh>
    <rPh sb="3" eb="5">
      <t>ケイヒ</t>
    </rPh>
    <rPh sb="6" eb="9">
      <t>ジンケンヒ</t>
    </rPh>
    <rPh sb="9" eb="11">
      <t>イガイ</t>
    </rPh>
    <rPh sb="13" eb="15">
      <t>ガイトウ</t>
    </rPh>
    <rPh sb="17" eb="21">
      <t>カン</t>
    </rPh>
    <phoneticPr fontId="4"/>
  </si>
  <si>
    <t>※「【事】◯◯寄付金」の場合、【事】という表記は除き「◯◯寄付金」のみを入力</t>
    <rPh sb="3" eb="4">
      <t>コト</t>
    </rPh>
    <rPh sb="7" eb="10">
      <t>キフキン</t>
    </rPh>
    <rPh sb="12" eb="14">
      <t>バアイ</t>
    </rPh>
    <rPh sb="16" eb="17">
      <t>コト</t>
    </rPh>
    <rPh sb="21" eb="23">
      <t>ヒョウキ</t>
    </rPh>
    <rPh sb="24" eb="25">
      <t>ノゾ</t>
    </rPh>
    <rPh sb="29" eb="32">
      <t>キフキン</t>
    </rPh>
    <rPh sb="36" eb="38">
      <t>ニュウリョク</t>
    </rPh>
    <phoneticPr fontId="4"/>
  </si>
  <si>
    <t>※「【事】◯◯収益」の場合、【事】という表記は除き「◯◯収益」のみを入力</t>
    <rPh sb="3" eb="4">
      <t>コト</t>
    </rPh>
    <rPh sb="7" eb="9">
      <t>シュウエキ</t>
    </rPh>
    <rPh sb="11" eb="13">
      <t>バアイ</t>
    </rPh>
    <rPh sb="15" eb="16">
      <t>コト</t>
    </rPh>
    <rPh sb="20" eb="22">
      <t>ヒョウキ</t>
    </rPh>
    <rPh sb="23" eb="24">
      <t>ノゾ</t>
    </rPh>
    <rPh sb="28" eb="30">
      <t>シュウエキ</t>
    </rPh>
    <rPh sb="34" eb="36">
      <t>ニュウリョク</t>
    </rPh>
    <phoneticPr fontId="4"/>
  </si>
  <si>
    <t>受取寄付金追加勘定科目1</t>
    <rPh sb="0" eb="2">
      <t>ウケトリ</t>
    </rPh>
    <rPh sb="2" eb="5">
      <t>キフキン</t>
    </rPh>
    <rPh sb="5" eb="7">
      <t>ツイカ</t>
    </rPh>
    <rPh sb="7" eb="11">
      <t>カン</t>
    </rPh>
    <phoneticPr fontId="4"/>
  </si>
  <si>
    <t>その他収益追加勘定科目1</t>
    <rPh sb="2" eb="3">
      <t>タ</t>
    </rPh>
    <rPh sb="3" eb="5">
      <t>シュウエキ</t>
    </rPh>
    <rPh sb="5" eb="7">
      <t>ツイカ</t>
    </rPh>
    <rPh sb="7" eb="11">
      <t>カンジョ</t>
    </rPh>
    <phoneticPr fontId="4"/>
  </si>
  <si>
    <t>その他経費追加勘定科目1</t>
    <rPh sb="2" eb="3">
      <t>タ</t>
    </rPh>
    <rPh sb="3" eb="4">
      <t>ケイヒ</t>
    </rPh>
    <rPh sb="4" eb="5">
      <t>ジンケンヒ</t>
    </rPh>
    <rPh sb="5" eb="7">
      <t>ツイカ</t>
    </rPh>
    <rPh sb="7" eb="11">
      <t>カン</t>
    </rPh>
    <phoneticPr fontId="4"/>
  </si>
  <si>
    <t>受取寄付金追加勘定科目2</t>
    <rPh sb="0" eb="2">
      <t>ウケトリ</t>
    </rPh>
    <rPh sb="5" eb="7">
      <t>ツイカ</t>
    </rPh>
    <rPh sb="7" eb="11">
      <t>カン</t>
    </rPh>
    <phoneticPr fontId="4"/>
  </si>
  <si>
    <t>その他収益追加勘定科目2</t>
    <rPh sb="2" eb="3">
      <t>タ</t>
    </rPh>
    <rPh sb="3" eb="5">
      <t>シュウエキ</t>
    </rPh>
    <rPh sb="5" eb="7">
      <t>ツイカ</t>
    </rPh>
    <rPh sb="7" eb="11">
      <t>カンジョ</t>
    </rPh>
    <phoneticPr fontId="4"/>
  </si>
  <si>
    <t>その他経費追加勘定科目2</t>
    <rPh sb="2" eb="3">
      <t>タ</t>
    </rPh>
    <rPh sb="3" eb="4">
      <t>ケイヒ</t>
    </rPh>
    <rPh sb="4" eb="5">
      <t>ジンケンヒ</t>
    </rPh>
    <rPh sb="5" eb="7">
      <t>ツイカ</t>
    </rPh>
    <rPh sb="7" eb="11">
      <t>カン</t>
    </rPh>
    <phoneticPr fontId="4"/>
  </si>
  <si>
    <t>受取寄付金追加勘定科目3</t>
    <rPh sb="0" eb="2">
      <t>ウケトリ</t>
    </rPh>
    <rPh sb="5" eb="7">
      <t>ツイカ</t>
    </rPh>
    <rPh sb="7" eb="11">
      <t>カン</t>
    </rPh>
    <phoneticPr fontId="4"/>
  </si>
  <si>
    <t>その他収益追加勘定科目3</t>
    <rPh sb="2" eb="3">
      <t>タ</t>
    </rPh>
    <rPh sb="3" eb="5">
      <t>シュウエキ</t>
    </rPh>
    <rPh sb="5" eb="7">
      <t>ツイカ</t>
    </rPh>
    <rPh sb="7" eb="11">
      <t>カンジョ</t>
    </rPh>
    <phoneticPr fontId="4"/>
  </si>
  <si>
    <t>その他経費追加勘定科目3</t>
    <rPh sb="2" eb="3">
      <t>タ</t>
    </rPh>
    <rPh sb="3" eb="4">
      <t>ケイヒ</t>
    </rPh>
    <rPh sb="4" eb="5">
      <t>ジンケンヒ</t>
    </rPh>
    <rPh sb="5" eb="7">
      <t>ツイカ</t>
    </rPh>
    <rPh sb="7" eb="11">
      <t>カン</t>
    </rPh>
    <phoneticPr fontId="4"/>
  </si>
  <si>
    <t>受取寄付金追加勘定科目4</t>
    <rPh sb="0" eb="2">
      <t>ウケトリ</t>
    </rPh>
    <rPh sb="5" eb="7">
      <t>ツイカ</t>
    </rPh>
    <rPh sb="7" eb="11">
      <t>カン</t>
    </rPh>
    <phoneticPr fontId="4"/>
  </si>
  <si>
    <t>その他収益追加勘定科目4</t>
    <rPh sb="2" eb="3">
      <t>タ</t>
    </rPh>
    <rPh sb="3" eb="5">
      <t>シュウエキ</t>
    </rPh>
    <rPh sb="5" eb="7">
      <t>ツイカ</t>
    </rPh>
    <rPh sb="7" eb="11">
      <t>カンジョ</t>
    </rPh>
    <phoneticPr fontId="4"/>
  </si>
  <si>
    <t>その他経費追加勘定科目4</t>
    <rPh sb="2" eb="3">
      <t>タ</t>
    </rPh>
    <rPh sb="3" eb="4">
      <t>ケイヒ</t>
    </rPh>
    <rPh sb="4" eb="5">
      <t>ジンケンヒ</t>
    </rPh>
    <rPh sb="5" eb="7">
      <t>ツイカ</t>
    </rPh>
    <rPh sb="7" eb="11">
      <t>カン</t>
    </rPh>
    <phoneticPr fontId="4"/>
  </si>
  <si>
    <t>受取寄付金追加勘定科目5</t>
    <rPh sb="0" eb="2">
      <t>ウケトリ</t>
    </rPh>
    <rPh sb="5" eb="7">
      <t>ツイカ</t>
    </rPh>
    <rPh sb="7" eb="11">
      <t>カン</t>
    </rPh>
    <phoneticPr fontId="4"/>
  </si>
  <si>
    <t>その他収益追加勘定科目5</t>
    <rPh sb="2" eb="3">
      <t>タ</t>
    </rPh>
    <rPh sb="3" eb="5">
      <t>シュウエキ</t>
    </rPh>
    <rPh sb="5" eb="7">
      <t>ツイカ</t>
    </rPh>
    <rPh sb="7" eb="11">
      <t>カンジョ</t>
    </rPh>
    <phoneticPr fontId="4"/>
  </si>
  <si>
    <t>その他経費追加勘定科目5</t>
    <rPh sb="2" eb="3">
      <t>タ</t>
    </rPh>
    <rPh sb="3" eb="4">
      <t>ケイヒ</t>
    </rPh>
    <rPh sb="4" eb="5">
      <t>ジンケンヒ</t>
    </rPh>
    <rPh sb="5" eb="7">
      <t>ツイカ</t>
    </rPh>
    <rPh sb="7" eb="11">
      <t>カン</t>
    </rPh>
    <phoneticPr fontId="4"/>
  </si>
  <si>
    <t>受取寄付金追加勘定科目6</t>
    <rPh sb="0" eb="2">
      <t>ウケトリ</t>
    </rPh>
    <rPh sb="5" eb="7">
      <t>ツイカ</t>
    </rPh>
    <rPh sb="7" eb="11">
      <t>カン</t>
    </rPh>
    <phoneticPr fontId="4"/>
  </si>
  <si>
    <t>その他収益追加勘定科目6</t>
    <rPh sb="2" eb="3">
      <t>タ</t>
    </rPh>
    <rPh sb="3" eb="5">
      <t>シュウエキ</t>
    </rPh>
    <rPh sb="5" eb="7">
      <t>ツイカ</t>
    </rPh>
    <rPh sb="7" eb="11">
      <t>カンジョ</t>
    </rPh>
    <phoneticPr fontId="4"/>
  </si>
  <si>
    <t>その他経費追加勘定科目6</t>
    <rPh sb="2" eb="3">
      <t>タ</t>
    </rPh>
    <rPh sb="3" eb="4">
      <t>ケイヒ</t>
    </rPh>
    <rPh sb="4" eb="5">
      <t>ジンケンヒ</t>
    </rPh>
    <rPh sb="5" eb="7">
      <t>ツイカ</t>
    </rPh>
    <rPh sb="7" eb="11">
      <t>カン</t>
    </rPh>
    <phoneticPr fontId="4"/>
  </si>
  <si>
    <t>受取寄付金追加勘定科目7</t>
    <rPh sb="0" eb="2">
      <t>ウケトリ</t>
    </rPh>
    <rPh sb="5" eb="7">
      <t>ツイカ</t>
    </rPh>
    <rPh sb="7" eb="11">
      <t>カン</t>
    </rPh>
    <phoneticPr fontId="4"/>
  </si>
  <si>
    <t>その他収益追加勘定科目7</t>
    <rPh sb="2" eb="3">
      <t>タ</t>
    </rPh>
    <rPh sb="3" eb="5">
      <t>シュウエキ</t>
    </rPh>
    <rPh sb="5" eb="7">
      <t>ツイカ</t>
    </rPh>
    <rPh sb="7" eb="11">
      <t>カンジョ</t>
    </rPh>
    <phoneticPr fontId="4"/>
  </si>
  <si>
    <t>その他経費追加勘定科目7</t>
    <rPh sb="2" eb="3">
      <t>タ</t>
    </rPh>
    <rPh sb="3" eb="4">
      <t>ケイヒ</t>
    </rPh>
    <rPh sb="4" eb="5">
      <t>ジンケンヒ</t>
    </rPh>
    <rPh sb="5" eb="7">
      <t>ツイカ</t>
    </rPh>
    <rPh sb="7" eb="11">
      <t>カン</t>
    </rPh>
    <phoneticPr fontId="4"/>
  </si>
  <si>
    <t>受取寄付金追加勘定科目8</t>
    <rPh sb="0" eb="2">
      <t>ウケトリ</t>
    </rPh>
    <rPh sb="5" eb="7">
      <t>ツイカ</t>
    </rPh>
    <rPh sb="7" eb="11">
      <t>カン</t>
    </rPh>
    <phoneticPr fontId="4"/>
  </si>
  <si>
    <t>その他収益追加勘定科目8</t>
    <rPh sb="2" eb="3">
      <t>タ</t>
    </rPh>
    <rPh sb="3" eb="5">
      <t>シュウエキ</t>
    </rPh>
    <rPh sb="5" eb="7">
      <t>ツイカ</t>
    </rPh>
    <rPh sb="7" eb="11">
      <t>カンジョ</t>
    </rPh>
    <phoneticPr fontId="4"/>
  </si>
  <si>
    <t>その他経費追加勘定科目8</t>
    <rPh sb="2" eb="3">
      <t>タ</t>
    </rPh>
    <rPh sb="3" eb="4">
      <t>ケイヒ</t>
    </rPh>
    <rPh sb="4" eb="5">
      <t>ジンケンヒ</t>
    </rPh>
    <rPh sb="5" eb="7">
      <t>ツイカ</t>
    </rPh>
    <rPh sb="7" eb="11">
      <t>カン</t>
    </rPh>
    <phoneticPr fontId="4"/>
  </si>
  <si>
    <t>受取寄付金追加勘定科目9</t>
    <rPh sb="0" eb="2">
      <t>ウケトリ</t>
    </rPh>
    <rPh sb="5" eb="7">
      <t>ツイカ</t>
    </rPh>
    <rPh sb="7" eb="11">
      <t>カン</t>
    </rPh>
    <phoneticPr fontId="4"/>
  </si>
  <si>
    <t>その他収益追加勘定科目9</t>
    <rPh sb="2" eb="3">
      <t>タ</t>
    </rPh>
    <rPh sb="3" eb="5">
      <t>シュウエキ</t>
    </rPh>
    <rPh sb="5" eb="7">
      <t>ツイカ</t>
    </rPh>
    <rPh sb="7" eb="11">
      <t>カンジョ</t>
    </rPh>
    <phoneticPr fontId="4"/>
  </si>
  <si>
    <t>その他経費追加勘定科目9</t>
    <rPh sb="2" eb="3">
      <t>タ</t>
    </rPh>
    <rPh sb="3" eb="4">
      <t>ケイヒ</t>
    </rPh>
    <rPh sb="4" eb="5">
      <t>ジンケンヒ</t>
    </rPh>
    <rPh sb="5" eb="7">
      <t>ツイカ</t>
    </rPh>
    <rPh sb="7" eb="11">
      <t>カン</t>
    </rPh>
    <phoneticPr fontId="4"/>
  </si>
  <si>
    <t>受取寄付金追加勘定科目10</t>
    <rPh sb="0" eb="2">
      <t>ウケトリ</t>
    </rPh>
    <rPh sb="5" eb="7">
      <t>ツイカ</t>
    </rPh>
    <rPh sb="7" eb="11">
      <t>カン</t>
    </rPh>
    <phoneticPr fontId="4"/>
  </si>
  <si>
    <t>その他収益追加勘定科目10</t>
    <rPh sb="2" eb="3">
      <t>タ</t>
    </rPh>
    <rPh sb="3" eb="5">
      <t>シュウエキ</t>
    </rPh>
    <rPh sb="5" eb="7">
      <t>ツイカ</t>
    </rPh>
    <rPh sb="7" eb="11">
      <t>カンジョ</t>
    </rPh>
    <phoneticPr fontId="4"/>
  </si>
  <si>
    <t>その他経費追加勘定科目10</t>
    <rPh sb="2" eb="3">
      <t>タ</t>
    </rPh>
    <rPh sb="3" eb="4">
      <t>ケイヒ</t>
    </rPh>
    <rPh sb="4" eb="5">
      <t>ジンケンヒ</t>
    </rPh>
    <rPh sb="5" eb="7">
      <t>ツイカ</t>
    </rPh>
    <rPh sb="7" eb="11">
      <t>カン</t>
    </rPh>
    <phoneticPr fontId="4"/>
  </si>
  <si>
    <t>事業収益追加勘定科目1</t>
    <rPh sb="4" eb="6">
      <t>ツイカ</t>
    </rPh>
    <rPh sb="6" eb="10">
      <t>カン</t>
    </rPh>
    <phoneticPr fontId="4"/>
  </si>
  <si>
    <t>事業収益追加勘定科目2</t>
    <rPh sb="4" eb="6">
      <t>ツイカ</t>
    </rPh>
    <rPh sb="6" eb="10">
      <t>カン</t>
    </rPh>
    <phoneticPr fontId="4"/>
  </si>
  <si>
    <t>事業収益追加勘定科目3</t>
    <rPh sb="4" eb="6">
      <t>ツイカ</t>
    </rPh>
    <rPh sb="6" eb="10">
      <t>カン</t>
    </rPh>
    <phoneticPr fontId="4"/>
  </si>
  <si>
    <t>事業収益追加勘定科目4</t>
    <rPh sb="4" eb="6">
      <t>ツイカ</t>
    </rPh>
    <rPh sb="6" eb="10">
      <t>カン</t>
    </rPh>
    <phoneticPr fontId="4"/>
  </si>
  <si>
    <t>事業収益追加勘定科目5</t>
    <rPh sb="4" eb="6">
      <t>ツイカ</t>
    </rPh>
    <rPh sb="6" eb="10">
      <t>カン</t>
    </rPh>
    <phoneticPr fontId="4"/>
  </si>
  <si>
    <t>事業収益追加勘定科目6</t>
    <rPh sb="4" eb="6">
      <t>ツイカ</t>
    </rPh>
    <rPh sb="6" eb="10">
      <t>カン</t>
    </rPh>
    <phoneticPr fontId="4"/>
  </si>
  <si>
    <t>事業収益追加勘定科目7</t>
    <rPh sb="4" eb="6">
      <t>ツイカ</t>
    </rPh>
    <rPh sb="6" eb="10">
      <t>カン</t>
    </rPh>
    <phoneticPr fontId="4"/>
  </si>
  <si>
    <t>事業収益追加勘定科目8</t>
    <rPh sb="4" eb="6">
      <t>ツイカ</t>
    </rPh>
    <rPh sb="6" eb="10">
      <t>カン</t>
    </rPh>
    <phoneticPr fontId="4"/>
  </si>
  <si>
    <t>事業収益追加勘定科目9</t>
    <rPh sb="4" eb="6">
      <t>ツイカ</t>
    </rPh>
    <rPh sb="6" eb="10">
      <t>カン</t>
    </rPh>
    <phoneticPr fontId="4"/>
  </si>
  <si>
    <t>事業収益追加勘定科目10</t>
    <rPh sb="4" eb="6">
      <t>ツイカ</t>
    </rPh>
    <rPh sb="6" eb="10">
      <t>カン</t>
    </rPh>
    <phoneticPr fontId="4"/>
  </si>
  <si>
    <t>現金</t>
  </si>
  <si>
    <t>立替金</t>
  </si>
  <si>
    <t>未収入金</t>
  </si>
  <si>
    <t>未払金</t>
  </si>
  <si>
    <t>預り金</t>
  </si>
  <si>
    <t>計</t>
  </si>
  <si>
    <t>【管】正会員受取会費</t>
  </si>
  <si>
    <t>【管】賛助会員受取会費</t>
  </si>
  <si>
    <t>【管】受取寄附金</t>
  </si>
  <si>
    <t>【管】受取国庫補助金</t>
  </si>
  <si>
    <t>【管】受取利息</t>
  </si>
  <si>
    <t>【管】雑収益</t>
  </si>
  <si>
    <t>【事】事業収益</t>
  </si>
  <si>
    <t>【事】給料手当</t>
  </si>
  <si>
    <t>【事】法定福利費</t>
  </si>
  <si>
    <t>【事】通勤費</t>
  </si>
  <si>
    <t>【事】福利厚生費</t>
  </si>
  <si>
    <t>【事】雑給</t>
  </si>
  <si>
    <t>【事】売上原価</t>
  </si>
  <si>
    <t>【事】業務委託費</t>
  </si>
  <si>
    <t>【事】通信運搬費</t>
  </si>
  <si>
    <t>【事】消耗品費</t>
  </si>
  <si>
    <t>【事】賃借料</t>
  </si>
  <si>
    <t>【事】研修費</t>
  </si>
  <si>
    <t>【事】支払手数料</t>
  </si>
  <si>
    <t>【事】新聞図書費</t>
  </si>
  <si>
    <t>【管】役員報酬</t>
  </si>
  <si>
    <t>【管】法定福利費</t>
  </si>
  <si>
    <t>【管】福利厚生費</t>
  </si>
  <si>
    <t>【管】旅費交通費</t>
  </si>
  <si>
    <t>【管】通信運搬費</t>
  </si>
  <si>
    <t>【管】消耗品費</t>
  </si>
  <si>
    <t>【管】水道光熱費</t>
  </si>
  <si>
    <t>【管】地代家賃</t>
  </si>
  <si>
    <t>【管】租税公課</t>
  </si>
  <si>
    <t>【管】支払手数料</t>
  </si>
  <si>
    <t>【管】新聞図書費</t>
  </si>
  <si>
    <t>※ 下部に経費の按分を行う欄があります</t>
    <rPh sb="2" eb="4">
      <t>カブ</t>
    </rPh>
    <rPh sb="5" eb="7">
      <t>ケイヒ</t>
    </rPh>
    <rPh sb="8" eb="10">
      <t>アンブン</t>
    </rPh>
    <rPh sb="11" eb="12">
      <t>オコナ</t>
    </rPh>
    <rPh sb="13" eb="14">
      <t>ラン</t>
    </rPh>
    <phoneticPr fontId="4"/>
  </si>
  <si>
    <t>按分前</t>
    <rPh sb="0" eb="2">
      <t>アンブン</t>
    </rPh>
    <rPh sb="2" eb="3">
      <t>マエ</t>
    </rPh>
    <phoneticPr fontId="4"/>
  </si>
  <si>
    <t>※ 緑色のセルには数式が入っています</t>
    <rPh sb="2" eb="4">
      <t>ミドリイロ</t>
    </rPh>
    <rPh sb="9" eb="11">
      <t>スウシキ</t>
    </rPh>
    <rPh sb="12" eb="13">
      <t>ハイ</t>
    </rPh>
    <phoneticPr fontId="4"/>
  </si>
  <si>
    <t>活動計算書（按分後）</t>
    <rPh sb="0" eb="2">
      <t>カツドウ</t>
    </rPh>
    <rPh sb="2" eb="5">
      <t>ケイサンショ</t>
    </rPh>
    <rPh sb="6" eb="8">
      <t>アンブン</t>
    </rPh>
    <rPh sb="8" eb="9">
      <t>ゴ</t>
    </rPh>
    <phoneticPr fontId="4"/>
  </si>
  <si>
    <t>活動計算書（按分前）</t>
    <rPh sb="0" eb="2">
      <t>カツドウ</t>
    </rPh>
    <rPh sb="2" eb="5">
      <t>ケイサンショ</t>
    </rPh>
    <rPh sb="6" eb="8">
      <t>アンブン</t>
    </rPh>
    <rPh sb="8" eb="9">
      <t>マエ</t>
    </rPh>
    <phoneticPr fontId="4"/>
  </si>
  <si>
    <t>区分</t>
    <rPh sb="0" eb="2">
      <t>クブン</t>
    </rPh>
    <phoneticPr fontId="4"/>
  </si>
  <si>
    <t>勘定科目</t>
    <rPh sb="0" eb="2">
      <t>カンジョウ</t>
    </rPh>
    <rPh sb="2" eb="4">
      <t>カモク</t>
    </rPh>
    <phoneticPr fontId="16"/>
  </si>
  <si>
    <t>貸借対照表
・財産目録</t>
    <rPh sb="7" eb="9">
      <t>ザイサン</t>
    </rPh>
    <rPh sb="9" eb="11">
      <t>モクロク</t>
    </rPh>
    <phoneticPr fontId="16"/>
  </si>
  <si>
    <t>管理部門</t>
    <rPh sb="0" eb="2">
      <t>カンリ</t>
    </rPh>
    <rPh sb="2" eb="4">
      <t>ブモン</t>
    </rPh>
    <phoneticPr fontId="4"/>
  </si>
  <si>
    <t>合計</t>
    <rPh sb="0" eb="2">
      <t>ゴウケイ</t>
    </rPh>
    <phoneticPr fontId="4"/>
  </si>
  <si>
    <t>売掛金</t>
  </si>
  <si>
    <t>貸</t>
  </si>
  <si>
    <t>商品</t>
    <rPh sb="0" eb="2">
      <t>ショウヒン</t>
    </rPh>
    <phoneticPr fontId="4"/>
  </si>
  <si>
    <t>借</t>
  </si>
  <si>
    <t>前渡金</t>
    <rPh sb="0" eb="3">
      <t>マエワタ</t>
    </rPh>
    <phoneticPr fontId="4"/>
  </si>
  <si>
    <t>対</t>
  </si>
  <si>
    <t>立替金</t>
    <rPh sb="0" eb="2">
      <t>タテカエ</t>
    </rPh>
    <rPh sb="2" eb="3">
      <t>キン</t>
    </rPh>
    <phoneticPr fontId="4"/>
  </si>
  <si>
    <t>照</t>
  </si>
  <si>
    <t>前払費用</t>
  </si>
  <si>
    <t>表</t>
  </si>
  <si>
    <t>未収収益</t>
    <rPh sb="0" eb="4">
      <t>ミシュウシュウエキ</t>
    </rPh>
    <phoneticPr fontId="4"/>
  </si>
  <si>
    <t>・</t>
  </si>
  <si>
    <t>財</t>
    <rPh sb="0" eb="1">
      <t>ザイ</t>
    </rPh>
    <phoneticPr fontId="4"/>
  </si>
  <si>
    <t>仮払金</t>
    <rPh sb="0" eb="2">
      <t>カリバライ</t>
    </rPh>
    <rPh sb="2" eb="3">
      <t>キン</t>
    </rPh>
    <phoneticPr fontId="4"/>
  </si>
  <si>
    <t>産</t>
  </si>
  <si>
    <t>預け金</t>
    <rPh sb="0" eb="1">
      <t>アズ</t>
    </rPh>
    <rPh sb="2" eb="3">
      <t>キン</t>
    </rPh>
    <phoneticPr fontId="4"/>
  </si>
  <si>
    <t>目</t>
  </si>
  <si>
    <t>役員貸付金</t>
    <rPh sb="0" eb="2">
      <t>ヤクイン</t>
    </rPh>
    <rPh sb="2" eb="5">
      <t>カシツケキン</t>
    </rPh>
    <phoneticPr fontId="4"/>
  </si>
  <si>
    <t>録</t>
  </si>
  <si>
    <t>建物</t>
    <rPh sb="0" eb="2">
      <t>タテモノ</t>
    </rPh>
    <phoneticPr fontId="4"/>
  </si>
  <si>
    <t>附属設備</t>
    <rPh sb="0" eb="4">
      <t>フゾクセツビ</t>
    </rPh>
    <phoneticPr fontId="4"/>
  </si>
  <si>
    <t>構築物</t>
    <rPh sb="0" eb="3">
      <t>コウチクブツ</t>
    </rPh>
    <phoneticPr fontId="4"/>
  </si>
  <si>
    <t>機械装置</t>
    <rPh sb="0" eb="4">
      <t>キカイソウチ</t>
    </rPh>
    <phoneticPr fontId="4"/>
  </si>
  <si>
    <t>車両運搬具</t>
    <rPh sb="0" eb="2">
      <t>シャリョウ</t>
    </rPh>
    <rPh sb="2" eb="4">
      <t>ウンパン</t>
    </rPh>
    <rPh sb="4" eb="5">
      <t>グ</t>
    </rPh>
    <phoneticPr fontId="4"/>
  </si>
  <si>
    <t>工具器具備品</t>
    <rPh sb="0" eb="6">
      <t>コウグキグビヒン</t>
    </rPh>
    <phoneticPr fontId="4"/>
  </si>
  <si>
    <t>一括償却資産</t>
    <rPh sb="0" eb="6">
      <t>イッカツショウ</t>
    </rPh>
    <phoneticPr fontId="4"/>
  </si>
  <si>
    <t>土地</t>
    <rPh sb="0" eb="2">
      <t>トチ</t>
    </rPh>
    <phoneticPr fontId="4"/>
  </si>
  <si>
    <t>ソフトウェア</t>
    <phoneticPr fontId="4"/>
  </si>
  <si>
    <t>出資金</t>
    <rPh sb="0" eb="3">
      <t>シュッシキン</t>
    </rPh>
    <phoneticPr fontId="4"/>
  </si>
  <si>
    <t>敷金</t>
    <rPh sb="0" eb="2">
      <t>シキキン</t>
    </rPh>
    <phoneticPr fontId="4"/>
  </si>
  <si>
    <t>差入保証金</t>
    <rPh sb="0" eb="2">
      <t>サシイ</t>
    </rPh>
    <rPh sb="2" eb="5">
      <t>ホショウキン</t>
    </rPh>
    <phoneticPr fontId="4"/>
  </si>
  <si>
    <t>長期前払費用</t>
    <rPh sb="0" eb="6">
      <t>チョウキマエb</t>
    </rPh>
    <phoneticPr fontId="4"/>
  </si>
  <si>
    <t>創立費</t>
    <rPh sb="0" eb="3">
      <t>ソウリツヒ</t>
    </rPh>
    <phoneticPr fontId="4"/>
  </si>
  <si>
    <t>開業費</t>
    <rPh sb="0" eb="3">
      <t>カイギョウヒ</t>
    </rPh>
    <phoneticPr fontId="4"/>
  </si>
  <si>
    <t>買掛金</t>
    <rPh sb="0" eb="3">
      <t>カイカケキン</t>
    </rPh>
    <phoneticPr fontId="4"/>
  </si>
  <si>
    <t>短期借入金</t>
    <rPh sb="0" eb="5">
      <t>タンキカリイレk</t>
    </rPh>
    <phoneticPr fontId="16"/>
  </si>
  <si>
    <t>未払金</t>
    <rPh sb="0" eb="3">
      <t>ミバライキン</t>
    </rPh>
    <phoneticPr fontId="4"/>
  </si>
  <si>
    <t>未払費用</t>
    <rPh sb="0" eb="4">
      <t>ミバライヒヨウ</t>
    </rPh>
    <phoneticPr fontId="4"/>
  </si>
  <si>
    <t>未払法人税等</t>
    <rPh sb="0" eb="6">
      <t>ミバライホウジンゼイトウ</t>
    </rPh>
    <phoneticPr fontId="4"/>
  </si>
  <si>
    <t>未払消費税等</t>
    <rPh sb="0" eb="2">
      <t>ミバライ</t>
    </rPh>
    <rPh sb="2" eb="6">
      <t>ショウヒゼイトウ</t>
    </rPh>
    <phoneticPr fontId="4"/>
  </si>
  <si>
    <t>前受金</t>
    <rPh sb="0" eb="3">
      <t>マエウケキン</t>
    </rPh>
    <phoneticPr fontId="4"/>
  </si>
  <si>
    <t>預り金</t>
    <rPh sb="0" eb="1">
      <t>アズカ</t>
    </rPh>
    <rPh sb="2" eb="3">
      <t>キン</t>
    </rPh>
    <phoneticPr fontId="16"/>
  </si>
  <si>
    <t>前受収益</t>
    <rPh sb="0" eb="4">
      <t>マエウケシュウエキ</t>
    </rPh>
    <phoneticPr fontId="16"/>
  </si>
  <si>
    <t>仮受金</t>
    <rPh sb="0" eb="3">
      <t>カリウケキン</t>
    </rPh>
    <phoneticPr fontId="4"/>
  </si>
  <si>
    <t>役員借入金</t>
    <rPh sb="0" eb="2">
      <t>ヤクイン</t>
    </rPh>
    <rPh sb="2" eb="5">
      <t>カリイレキン</t>
    </rPh>
    <phoneticPr fontId="16"/>
  </si>
  <si>
    <t>長期借入金</t>
    <rPh sb="0" eb="2">
      <t>チョウキ</t>
    </rPh>
    <rPh sb="2" eb="4">
      <t>カリイレ</t>
    </rPh>
    <rPh sb="4" eb="5">
      <t>キン</t>
    </rPh>
    <phoneticPr fontId="16"/>
  </si>
  <si>
    <t>資本金</t>
    <rPh sb="0" eb="3">
      <t>シホンキン</t>
    </rPh>
    <phoneticPr fontId="16"/>
  </si>
  <si>
    <t>当期純損益金額</t>
    <phoneticPr fontId="16"/>
  </si>
  <si>
    <t>管</t>
    <rPh sb="0" eb="1">
      <t>カン</t>
    </rPh>
    <phoneticPr fontId="4"/>
  </si>
  <si>
    <t>【管】正会員受取会費</t>
    <rPh sb="1" eb="2">
      <t>カンリ</t>
    </rPh>
    <rPh sb="3" eb="6">
      <t>セイカイイン</t>
    </rPh>
    <rPh sb="6" eb="8">
      <t>ウケトリ</t>
    </rPh>
    <rPh sb="8" eb="10">
      <t>カイヒ</t>
    </rPh>
    <phoneticPr fontId="16"/>
  </si>
  <si>
    <t>【管】賛助会員受取会費</t>
    <rPh sb="3" eb="5">
      <t>サンジョ</t>
    </rPh>
    <rPh sb="5" eb="7">
      <t>カイイン</t>
    </rPh>
    <rPh sb="7" eb="9">
      <t>ウケトリ</t>
    </rPh>
    <rPh sb="9" eb="11">
      <t>カイヒ</t>
    </rPh>
    <phoneticPr fontId="16"/>
  </si>
  <si>
    <t>【管】受取寄附金</t>
    <rPh sb="3" eb="5">
      <t>ウケトリ</t>
    </rPh>
    <rPh sb="5" eb="8">
      <t>キフキン</t>
    </rPh>
    <phoneticPr fontId="16"/>
  </si>
  <si>
    <t>【管】資産受贈益</t>
    <rPh sb="3" eb="5">
      <t>シサン</t>
    </rPh>
    <rPh sb="5" eb="8">
      <t>ジュゾウエキ</t>
    </rPh>
    <phoneticPr fontId="16"/>
  </si>
  <si>
    <t>事</t>
    <rPh sb="0" eb="1">
      <t>ジ</t>
    </rPh>
    <phoneticPr fontId="4"/>
  </si>
  <si>
    <t>【事】受取寄附金</t>
    <rPh sb="5" eb="8">
      <t>キフキン</t>
    </rPh>
    <phoneticPr fontId="4"/>
  </si>
  <si>
    <t>【事】資産受贈益</t>
    <rPh sb="3" eb="5">
      <t>シサン</t>
    </rPh>
    <rPh sb="5" eb="8">
      <t>ジュz</t>
    </rPh>
    <phoneticPr fontId="4"/>
  </si>
  <si>
    <t>【事】施設等受入評価益</t>
    <phoneticPr fontId="4"/>
  </si>
  <si>
    <t>【事】ボランティア受入評価益</t>
    <phoneticPr fontId="4"/>
  </si>
  <si>
    <t>【管】受取民間助成金</t>
    <rPh sb="5" eb="7">
      <t>ミンカン</t>
    </rPh>
    <phoneticPr fontId="4"/>
  </si>
  <si>
    <t>【管】受取国庫補助金</t>
    <rPh sb="5" eb="7">
      <t>コッコ</t>
    </rPh>
    <phoneticPr fontId="4"/>
  </si>
  <si>
    <t>【事】受取民間助成金</t>
    <rPh sb="5" eb="7">
      <t>ミンカン</t>
    </rPh>
    <phoneticPr fontId="4"/>
  </si>
  <si>
    <t>【事】受取国庫補助金</t>
    <rPh sb="5" eb="7">
      <t>コッコ</t>
    </rPh>
    <phoneticPr fontId="4"/>
  </si>
  <si>
    <t>【事】事業収益</t>
    <rPh sb="1" eb="2">
      <t>ジギョウ</t>
    </rPh>
    <rPh sb="3" eb="5">
      <t>ジギョウ</t>
    </rPh>
    <rPh sb="5" eb="7">
      <t>シュウエキ</t>
    </rPh>
    <phoneticPr fontId="16"/>
  </si>
  <si>
    <t>【管】受取利息</t>
    <rPh sb="1" eb="2">
      <t>カンリ</t>
    </rPh>
    <phoneticPr fontId="4"/>
  </si>
  <si>
    <t>【管】為替差益</t>
    <rPh sb="1" eb="2">
      <t>カンリ</t>
    </rPh>
    <rPh sb="3" eb="5">
      <t>カワセ</t>
    </rPh>
    <rPh sb="5" eb="7">
      <t>サエキ</t>
    </rPh>
    <phoneticPr fontId="4"/>
  </si>
  <si>
    <t>【管】雑収益</t>
    <rPh sb="1" eb="2">
      <t>カンリ</t>
    </rPh>
    <rPh sb="4" eb="6">
      <t>シュウエキ</t>
    </rPh>
    <phoneticPr fontId="4"/>
  </si>
  <si>
    <t>【事】受取利息</t>
    <rPh sb="1" eb="2">
      <t>ジギョウ</t>
    </rPh>
    <phoneticPr fontId="4"/>
  </si>
  <si>
    <t>【事】為替差益</t>
    <rPh sb="1" eb="2">
      <t>ジギョウ</t>
    </rPh>
    <rPh sb="3" eb="5">
      <t>カワセ</t>
    </rPh>
    <rPh sb="5" eb="7">
      <t>サエキ</t>
    </rPh>
    <phoneticPr fontId="4"/>
  </si>
  <si>
    <t>【事】雑収益</t>
    <rPh sb="1" eb="2">
      <t>ジギョウ</t>
    </rPh>
    <rPh sb="4" eb="6">
      <t>シュウエキ</t>
    </rPh>
    <phoneticPr fontId="4"/>
  </si>
  <si>
    <t>　経常収益計</t>
    <rPh sb="1" eb="3">
      <t>ケイジョウ</t>
    </rPh>
    <rPh sb="3" eb="5">
      <t>シュウエキ</t>
    </rPh>
    <rPh sb="5" eb="6">
      <t>ケイ</t>
    </rPh>
    <phoneticPr fontId="4"/>
  </si>
  <si>
    <t>【事】役員報酬</t>
    <rPh sb="3" eb="7">
      <t>ヤクインホウシュウ</t>
    </rPh>
    <phoneticPr fontId="4"/>
  </si>
  <si>
    <t>【事】臨時雇賃金</t>
  </si>
  <si>
    <t>【事】ボランティア評価費用</t>
  </si>
  <si>
    <t>【事】退職給付費用</t>
  </si>
  <si>
    <t>【事】福利厚生費</t>
    <phoneticPr fontId="4"/>
  </si>
  <si>
    <t>【事】雑給</t>
    <rPh sb="3" eb="5">
      <t>ザッキュウ</t>
    </rPh>
    <phoneticPr fontId="4"/>
  </si>
  <si>
    <t>【事】売上原価</t>
    <phoneticPr fontId="4"/>
  </si>
  <si>
    <t>【事】謝金</t>
    <phoneticPr fontId="4"/>
  </si>
  <si>
    <t>【事】印刷製本費</t>
  </si>
  <si>
    <t>【事】会議費</t>
  </si>
  <si>
    <t>【事】交際費</t>
    <rPh sb="3" eb="5">
      <t>コウサイ</t>
    </rPh>
    <phoneticPr fontId="4"/>
  </si>
  <si>
    <t>【事】旅費交通費</t>
  </si>
  <si>
    <t>【事】車両費</t>
  </si>
  <si>
    <t>【事】修繕費</t>
  </si>
  <si>
    <t>【事】水道光熱費</t>
  </si>
  <si>
    <t>【事】地代家賃</t>
  </si>
  <si>
    <t>活</t>
    <rPh sb="0" eb="1">
      <t>カツ</t>
    </rPh>
    <phoneticPr fontId="4"/>
  </si>
  <si>
    <t>動</t>
  </si>
  <si>
    <t>【事】施設等評価費用</t>
  </si>
  <si>
    <t>【事】減価償却費</t>
  </si>
  <si>
    <t>算</t>
  </si>
  <si>
    <t>【事】保険料</t>
  </si>
  <si>
    <t>書</t>
  </si>
  <si>
    <t>【事】諸会費</t>
  </si>
  <si>
    <t>【事】租税公課</t>
  </si>
  <si>
    <t>【事】支払助成金</t>
  </si>
  <si>
    <t>【事】支払寄付金</t>
  </si>
  <si>
    <t>【事】新聞図書費</t>
    <rPh sb="3" eb="5">
      <t>シンブン</t>
    </rPh>
    <rPh sb="5" eb="8">
      <t>トショヒ</t>
    </rPh>
    <phoneticPr fontId="4"/>
  </si>
  <si>
    <t>【事】支払利息</t>
  </si>
  <si>
    <t>【事】為替差損</t>
  </si>
  <si>
    <t>【事】雑費</t>
  </si>
  <si>
    <t>　事業費計</t>
    <rPh sb="1" eb="3">
      <t>ジギョウ</t>
    </rPh>
    <rPh sb="3" eb="4">
      <t>ヒ</t>
    </rPh>
    <rPh sb="4" eb="5">
      <t>ケイ</t>
    </rPh>
    <phoneticPr fontId="4"/>
  </si>
  <si>
    <t>【管】給料手当</t>
  </si>
  <si>
    <t>【管】臨時雇賃金</t>
  </si>
  <si>
    <t>【管】ボランティア評価費用</t>
  </si>
  <si>
    <t>【管】退職給付費用</t>
  </si>
  <si>
    <t>【管】通勤費</t>
  </si>
  <si>
    <t>【管】雑給</t>
  </si>
  <si>
    <t>【管】売上原価</t>
  </si>
  <si>
    <t>【管】業務委託費</t>
  </si>
  <si>
    <t>【管】謝金</t>
  </si>
  <si>
    <t>【管】印刷製本費</t>
  </si>
  <si>
    <t>【管】会議費</t>
  </si>
  <si>
    <t>【管】交際費</t>
  </si>
  <si>
    <t>【管】車両費</t>
  </si>
  <si>
    <t>【管】修繕費</t>
  </si>
  <si>
    <t>【管】賃借料</t>
  </si>
  <si>
    <t>【管】施設等評価費用</t>
  </si>
  <si>
    <t>【管】減価償却費</t>
  </si>
  <si>
    <t>【管】保険料</t>
  </si>
  <si>
    <t>【管】諸会費</t>
  </si>
  <si>
    <t>【管】研修費</t>
  </si>
  <si>
    <t>【管】支払助成金</t>
  </si>
  <si>
    <t>【管】支払寄付金</t>
  </si>
  <si>
    <t>【管】支払利息</t>
  </si>
  <si>
    <t>【管】為替差損</t>
  </si>
  <si>
    <t>【管】雑費</t>
  </si>
  <si>
    <t>【管】固定資産売却益</t>
  </si>
  <si>
    <t>【管】過年度損益修正益</t>
  </si>
  <si>
    <t>【管】固定資産除・売却損</t>
  </si>
  <si>
    <t>【管】災害損失</t>
  </si>
  <si>
    <t>【管】過年度損益修正損</t>
  </si>
  <si>
    <t>法人税・住民税及び事業税</t>
    <rPh sb="0" eb="3">
      <t>ホウジンゼイ</t>
    </rPh>
    <rPh sb="4" eb="7">
      <t>ジュウミンゼイ</t>
    </rPh>
    <rPh sb="7" eb="8">
      <t>オヨ</t>
    </rPh>
    <rPh sb="9" eb="12">
      <t>ジギョウゼイ</t>
    </rPh>
    <phoneticPr fontId="4"/>
  </si>
  <si>
    <t>　管理費計</t>
    <rPh sb="1" eb="3">
      <t>カンリ</t>
    </rPh>
    <rPh sb="3" eb="4">
      <t>ヒ</t>
    </rPh>
    <rPh sb="4" eb="5">
      <t>ケイ</t>
    </rPh>
    <phoneticPr fontId="4"/>
  </si>
  <si>
    <t>　当期損益合計</t>
    <rPh sb="1" eb="3">
      <t>トウキ</t>
    </rPh>
    <rPh sb="3" eb="5">
      <t>ソンエキ</t>
    </rPh>
    <rPh sb="5" eb="7">
      <t>ゴウケイ</t>
    </rPh>
    <phoneticPr fontId="4"/>
  </si>
  <si>
    <t>按分する共通経費及び按分基準</t>
    <rPh sb="0" eb="2">
      <t>アンブン</t>
    </rPh>
    <rPh sb="4" eb="6">
      <t>キョウツウ</t>
    </rPh>
    <rPh sb="6" eb="8">
      <t>ケイヒ</t>
    </rPh>
    <rPh sb="8" eb="9">
      <t>オヨ</t>
    </rPh>
    <rPh sb="10" eb="12">
      <t>アンブン</t>
    </rPh>
    <rPh sb="12" eb="14">
      <t>キジュン</t>
    </rPh>
    <phoneticPr fontId="4"/>
  </si>
  <si>
    <t>ベージュ色のセルに入力してください</t>
    <rPh sb="4" eb="5">
      <t>イロ</t>
    </rPh>
    <rPh sb="9" eb="11">
      <t>ニュウリョク</t>
    </rPh>
    <phoneticPr fontId="4"/>
  </si>
  <si>
    <t>按分基準</t>
    <rPh sb="0" eb="2">
      <t>アンブン</t>
    </rPh>
    <rPh sb="2" eb="4">
      <t>キジュン</t>
    </rPh>
    <phoneticPr fontId="4"/>
  </si>
  <si>
    <t>按分する経費科目</t>
    <rPh sb="0" eb="2">
      <t>アンブン</t>
    </rPh>
    <rPh sb="4" eb="6">
      <t>ケイヒ</t>
    </rPh>
    <rPh sb="6" eb="8">
      <t>カモク</t>
    </rPh>
    <phoneticPr fontId="4"/>
  </si>
  <si>
    <t>1</t>
  </si>
  <si>
    <t>【管】水道光熱費</t>
    <rPh sb="3" eb="8">
      <t>スイドウコウネツヒ</t>
    </rPh>
    <phoneticPr fontId="4"/>
  </si>
  <si>
    <t>【管】地代家賃</t>
    <rPh sb="3" eb="5">
      <t>ジダイ</t>
    </rPh>
    <rPh sb="5" eb="7">
      <t>ヤチン</t>
    </rPh>
    <phoneticPr fontId="4"/>
  </si>
  <si>
    <t>【管】減価償却費</t>
    <rPh sb="3" eb="8">
      <t>ゲンカショウ</t>
    </rPh>
    <phoneticPr fontId="4"/>
  </si>
  <si>
    <t>基準番号</t>
    <rPh sb="0" eb="2">
      <t>キジュン</t>
    </rPh>
    <rPh sb="2" eb="4">
      <t>バンゴウ</t>
    </rPh>
    <phoneticPr fontId="4"/>
  </si>
  <si>
    <t>按分基準</t>
    <phoneticPr fontId="4"/>
  </si>
  <si>
    <t>1</t>
    <phoneticPr fontId="4"/>
  </si>
  <si>
    <t>経常収益</t>
    <rPh sb="0" eb="2">
      <t>ケイジョウ</t>
    </rPh>
    <rPh sb="2" eb="4">
      <t>シュウエキ</t>
    </rPh>
    <phoneticPr fontId="4"/>
  </si>
  <si>
    <t>2</t>
    <phoneticPr fontId="4"/>
  </si>
  <si>
    <t>事業収益</t>
    <rPh sb="0" eb="2">
      <t>ジギョウ</t>
    </rPh>
    <rPh sb="2" eb="4">
      <t>シュウエキ</t>
    </rPh>
    <phoneticPr fontId="4"/>
  </si>
  <si>
    <t>3</t>
    <phoneticPr fontId="4"/>
  </si>
  <si>
    <t>人員数</t>
    <rPh sb="0" eb="2">
      <t>ジンイン</t>
    </rPh>
    <rPh sb="2" eb="3">
      <t>スウ</t>
    </rPh>
    <phoneticPr fontId="4"/>
  </si>
  <si>
    <t>4</t>
    <phoneticPr fontId="4"/>
  </si>
  <si>
    <t>就業時間</t>
    <rPh sb="0" eb="2">
      <t>シュウギョウ</t>
    </rPh>
    <rPh sb="2" eb="4">
      <t>ジカン</t>
    </rPh>
    <phoneticPr fontId="4"/>
  </si>
  <si>
    <t>5</t>
    <phoneticPr fontId="4"/>
  </si>
  <si>
    <t>貸借対照表</t>
    <phoneticPr fontId="4"/>
  </si>
  <si>
    <t>(単位：円)</t>
    <rPh sb="1" eb="3">
      <t>タンイ</t>
    </rPh>
    <phoneticPr fontId="4"/>
  </si>
  <si>
    <t>科　　目</t>
  </si>
  <si>
    <t>金　　額</t>
    <phoneticPr fontId="4"/>
  </si>
  <si>
    <t>Ⅰ 資産の部</t>
    <phoneticPr fontId="4"/>
  </si>
  <si>
    <t>1.</t>
    <phoneticPr fontId="4"/>
  </si>
  <si>
    <t>流動資産</t>
    <phoneticPr fontId="4"/>
  </si>
  <si>
    <t>現金預金</t>
    <rPh sb="2" eb="4">
      <t>ヨキン</t>
    </rPh>
    <phoneticPr fontId="4"/>
  </si>
  <si>
    <t>未収金</t>
    <rPh sb="0" eb="3">
      <t>ミシュウキン</t>
    </rPh>
    <phoneticPr fontId="4"/>
  </si>
  <si>
    <t>棚卸資産</t>
    <rPh sb="0" eb="2">
      <t>タナオロ</t>
    </rPh>
    <rPh sb="2" eb="4">
      <t>シサン</t>
    </rPh>
    <phoneticPr fontId="4"/>
  </si>
  <si>
    <t>流動資産合計</t>
    <phoneticPr fontId="4"/>
  </si>
  <si>
    <t>2.</t>
    <phoneticPr fontId="4"/>
  </si>
  <si>
    <t>固定資産</t>
    <phoneticPr fontId="4"/>
  </si>
  <si>
    <t>（1）有形固定資産</t>
    <rPh sb="3" eb="5">
      <t>ユウケイ</t>
    </rPh>
    <rPh sb="5" eb="7">
      <t>コテイ</t>
    </rPh>
    <rPh sb="7" eb="9">
      <t>シサン</t>
    </rPh>
    <phoneticPr fontId="4"/>
  </si>
  <si>
    <t>有形固定資産計</t>
    <rPh sb="0" eb="2">
      <t>ユウケイ</t>
    </rPh>
    <rPh sb="2" eb="4">
      <t>コテイ</t>
    </rPh>
    <rPh sb="4" eb="6">
      <t>シサン</t>
    </rPh>
    <rPh sb="6" eb="7">
      <t>ケイ</t>
    </rPh>
    <phoneticPr fontId="4"/>
  </si>
  <si>
    <t>無形固定資産計</t>
    <rPh sb="0" eb="1">
      <t>ナ</t>
    </rPh>
    <rPh sb="1" eb="2">
      <t>ユウケイ</t>
    </rPh>
    <rPh sb="2" eb="4">
      <t>コテイ</t>
    </rPh>
    <rPh sb="4" eb="6">
      <t>シサン</t>
    </rPh>
    <rPh sb="6" eb="7">
      <t>ケイ</t>
    </rPh>
    <phoneticPr fontId="4"/>
  </si>
  <si>
    <t>投資その他の資産計</t>
    <rPh sb="0" eb="2">
      <t>トウシ</t>
    </rPh>
    <rPh sb="4" eb="5">
      <t>タ</t>
    </rPh>
    <rPh sb="6" eb="8">
      <t>シサン</t>
    </rPh>
    <rPh sb="8" eb="9">
      <t>ケイ</t>
    </rPh>
    <phoneticPr fontId="4"/>
  </si>
  <si>
    <t>固定資産合計</t>
    <rPh sb="0" eb="2">
      <t>コテイ</t>
    </rPh>
    <phoneticPr fontId="4"/>
  </si>
  <si>
    <t>資産合計</t>
    <phoneticPr fontId="4"/>
  </si>
  <si>
    <t>Ⅱ 負債の部</t>
    <phoneticPr fontId="4"/>
  </si>
  <si>
    <t>流動負債</t>
    <phoneticPr fontId="4"/>
  </si>
  <si>
    <t>流動負債合計</t>
    <phoneticPr fontId="4"/>
  </si>
  <si>
    <t>固定負債</t>
    <phoneticPr fontId="4"/>
  </si>
  <si>
    <t>固定負債合計</t>
    <phoneticPr fontId="4"/>
  </si>
  <si>
    <t>負債合計</t>
    <phoneticPr fontId="4"/>
  </si>
  <si>
    <t>Ⅲ 正味財産の部</t>
    <phoneticPr fontId="4"/>
  </si>
  <si>
    <t>前期繰越正味財産</t>
    <phoneticPr fontId="4"/>
  </si>
  <si>
    <t>当期正味財産増減額</t>
    <rPh sb="8" eb="9">
      <t>ガク</t>
    </rPh>
    <phoneticPr fontId="4"/>
  </si>
  <si>
    <t>正味財産合計</t>
    <phoneticPr fontId="4"/>
  </si>
  <si>
    <t>負債及び正味財産合計</t>
    <phoneticPr fontId="4"/>
  </si>
  <si>
    <t>【チェック】　「貸借対照表と正味財産額が整合するか」</t>
    <rPh sb="14" eb="18">
      <t>ショウミザイサン</t>
    </rPh>
    <rPh sb="18" eb="19">
      <t>ガク</t>
    </rPh>
    <phoneticPr fontId="4"/>
  </si>
  <si>
    <t>財産目録</t>
    <rPh sb="0" eb="2">
      <t>ザイサン</t>
    </rPh>
    <rPh sb="2" eb="4">
      <t>モクロク</t>
    </rPh>
    <phoneticPr fontId="4"/>
  </si>
  <si>
    <t>科　　目</t>
    <phoneticPr fontId="4"/>
  </si>
  <si>
    <t>財産目録</t>
    <rPh sb="0" eb="4">
      <t>ザイサンモクロク</t>
    </rPh>
    <phoneticPr fontId="4"/>
  </si>
  <si>
    <t>BS</t>
    <phoneticPr fontId="4"/>
  </si>
  <si>
    <t>○○市</t>
    <rPh sb="2" eb="3">
      <t>シ</t>
    </rPh>
    <phoneticPr fontId="4"/>
  </si>
  <si>
    <t>利用者○○名</t>
    <rPh sb="0" eb="3">
      <t>リヨウシャ</t>
    </rPh>
    <rPh sb="5" eb="6">
      <t>メイ</t>
    </rPh>
    <phoneticPr fontId="4"/>
  </si>
  <si>
    <t>◯◯</t>
    <phoneticPr fontId="4"/>
  </si>
  <si>
    <t>◯◯</t>
  </si>
  <si>
    <t>○○</t>
    <phoneticPr fontId="4"/>
  </si>
  <si>
    <t>その他株式会社</t>
  </si>
  <si>
    <t>AA株式会社</t>
  </si>
  <si>
    <t>BB株式会社</t>
  </si>
  <si>
    <t>CC株式会社</t>
  </si>
  <si>
    <t>C財団</t>
  </si>
  <si>
    <t>◯◯ビル</t>
    <phoneticPr fontId="4"/>
  </si>
  <si>
    <t>社用車　１台</t>
  </si>
  <si>
    <t>パソコン◯◯代</t>
    <rPh sb="6" eb="7">
      <t>ダイキン</t>
    </rPh>
    <phoneticPr fontId="4"/>
  </si>
  <si>
    <t>長期前払費用</t>
    <rPh sb="0" eb="6">
      <t>チョウキ</t>
    </rPh>
    <phoneticPr fontId="4"/>
  </si>
  <si>
    <t>固定資産合計</t>
    <phoneticPr fontId="4"/>
  </si>
  <si>
    <t>㈱○○</t>
    <phoneticPr fontId="4"/>
  </si>
  <si>
    <t>Aさん</t>
  </si>
  <si>
    <t>C株式会社</t>
  </si>
  <si>
    <t>事務局長</t>
  </si>
  <si>
    <t>F株式会社</t>
  </si>
  <si>
    <t>アルバイトA</t>
  </si>
  <si>
    <t>Cさん</t>
  </si>
  <si>
    <t>Bさん</t>
  </si>
  <si>
    <t>未払法人税等</t>
    <rPh sb="0" eb="6">
      <t>ミバラ</t>
    </rPh>
    <phoneticPr fontId="4"/>
  </si>
  <si>
    <t>◯◯年度法人税</t>
    <rPh sb="2" eb="4">
      <t>ネンド</t>
    </rPh>
    <rPh sb="4" eb="7">
      <t>ホウジンゼイ</t>
    </rPh>
    <phoneticPr fontId="4"/>
  </si>
  <si>
    <t>未払消費税等</t>
    <rPh sb="0" eb="2">
      <t>ミバライ</t>
    </rPh>
    <rPh sb="2" eb="6">
      <t>ショウヒz</t>
    </rPh>
    <phoneticPr fontId="4"/>
  </si>
  <si>
    <t>◯◯年度消費税</t>
    <rPh sb="2" eb="4">
      <t>ネンド</t>
    </rPh>
    <rPh sb="4" eb="7">
      <t>ショウヒゼイ</t>
    </rPh>
    <phoneticPr fontId="4"/>
  </si>
  <si>
    <t>前受金</t>
    <rPh sb="0" eb="3">
      <t>マ</t>
    </rPh>
    <phoneticPr fontId="4"/>
  </si>
  <si>
    <t>源泉所得税</t>
    <rPh sb="0" eb="2">
      <t>ゲンセン</t>
    </rPh>
    <rPh sb="2" eb="5">
      <t>ショトクゼイ</t>
    </rPh>
    <phoneticPr fontId="4"/>
  </si>
  <si>
    <t>社会保険料</t>
    <rPh sb="0" eb="2">
      <t>シャカイ</t>
    </rPh>
    <rPh sb="2" eb="5">
      <t>ホケンリョウ</t>
    </rPh>
    <phoneticPr fontId="4"/>
  </si>
  <si>
    <t>前受収益</t>
    <rPh sb="0" eb="2">
      <t>マエ</t>
    </rPh>
    <rPh sb="2" eb="4">
      <t>シュウエキ</t>
    </rPh>
    <phoneticPr fontId="4"/>
  </si>
  <si>
    <t>仮受金</t>
    <rPh sb="0" eb="3">
      <t>カリウケ</t>
    </rPh>
    <phoneticPr fontId="4"/>
  </si>
  <si>
    <t>○○</t>
  </si>
  <si>
    <t>理事◯名</t>
    <rPh sb="0" eb="2">
      <t>リジ</t>
    </rPh>
    <rPh sb="3" eb="4">
      <t>メイ</t>
    </rPh>
    <phoneticPr fontId="4"/>
  </si>
  <si>
    <t>正味財産</t>
    <phoneticPr fontId="4"/>
  </si>
  <si>
    <t>【チェック】　「次期繰越正味財産額が貸借対照表と整合するか」</t>
    <rPh sb="8" eb="10">
      <t>ジキ</t>
    </rPh>
    <rPh sb="10" eb="12">
      <t>クリコシ</t>
    </rPh>
    <rPh sb="12" eb="14">
      <t>ショウミ</t>
    </rPh>
    <rPh sb="14" eb="16">
      <t>ザイサン</t>
    </rPh>
    <rPh sb="16" eb="17">
      <t>ガク</t>
    </rPh>
    <rPh sb="18" eb="20">
      <t>タイシャク</t>
    </rPh>
    <rPh sb="20" eb="23">
      <t>タイショウヒョウ</t>
    </rPh>
    <rPh sb="24" eb="26">
      <t>セイゴウ</t>
    </rPh>
    <phoneticPr fontId="4"/>
  </si>
  <si>
    <t>活動計算書</t>
    <rPh sb="0" eb="2">
      <t>カツドウ</t>
    </rPh>
    <phoneticPr fontId="4"/>
  </si>
  <si>
    <t>(単位：円)</t>
    <phoneticPr fontId="4"/>
  </si>
  <si>
    <t>金　　額</t>
  </si>
  <si>
    <t>受取会費</t>
    <rPh sb="0" eb="2">
      <t>ウケトリ</t>
    </rPh>
    <phoneticPr fontId="4"/>
  </si>
  <si>
    <t>正会員受取会費</t>
    <rPh sb="0" eb="3">
      <t>セイカイイン</t>
    </rPh>
    <rPh sb="3" eb="5">
      <t>ウケトリ</t>
    </rPh>
    <phoneticPr fontId="4"/>
  </si>
  <si>
    <t>賛助会員受取会費</t>
    <rPh sb="0" eb="2">
      <t>サンジョ</t>
    </rPh>
    <rPh sb="2" eb="4">
      <t>カイイン</t>
    </rPh>
    <rPh sb="4" eb="6">
      <t>ウケトリ</t>
    </rPh>
    <phoneticPr fontId="4"/>
  </si>
  <si>
    <t>受取寄附金</t>
    <rPh sb="0" eb="2">
      <t>ウケトリ</t>
    </rPh>
    <rPh sb="2" eb="4">
      <t>キフ</t>
    </rPh>
    <phoneticPr fontId="4"/>
  </si>
  <si>
    <t>受取寄附金</t>
    <rPh sb="0" eb="2">
      <t>ウケトリ</t>
    </rPh>
    <rPh sb="2" eb="4">
      <t>キフ</t>
    </rPh>
    <rPh sb="4" eb="5">
      <t>キフキン</t>
    </rPh>
    <phoneticPr fontId="4"/>
  </si>
  <si>
    <t>資産受贈益</t>
    <rPh sb="0" eb="2">
      <t>シサン</t>
    </rPh>
    <rPh sb="2" eb="5">
      <t>ジュゾウエキ</t>
    </rPh>
    <phoneticPr fontId="4"/>
  </si>
  <si>
    <t>施設等受入評価益</t>
    <rPh sb="0" eb="3">
      <t>シセツナド</t>
    </rPh>
    <rPh sb="3" eb="5">
      <t>ウケイ</t>
    </rPh>
    <rPh sb="5" eb="8">
      <t>ヒョウカエキ</t>
    </rPh>
    <phoneticPr fontId="4"/>
  </si>
  <si>
    <t>ボランティア受入評価益</t>
    <rPh sb="6" eb="8">
      <t>ウケイ</t>
    </rPh>
    <rPh sb="8" eb="11">
      <t>ヒョウカエキ</t>
    </rPh>
    <phoneticPr fontId="4"/>
  </si>
  <si>
    <t>3.</t>
    <phoneticPr fontId="4"/>
  </si>
  <si>
    <t>受取助成金等</t>
    <rPh sb="0" eb="2">
      <t>ウケトリ</t>
    </rPh>
    <rPh sb="2" eb="5">
      <t>ジョセイキン</t>
    </rPh>
    <rPh sb="5" eb="6">
      <t>ナド</t>
    </rPh>
    <phoneticPr fontId="4"/>
  </si>
  <si>
    <t>受取民間助成金</t>
  </si>
  <si>
    <t>受取国庫補助金</t>
  </si>
  <si>
    <t>4.</t>
    <phoneticPr fontId="4"/>
  </si>
  <si>
    <t>5.</t>
    <phoneticPr fontId="4"/>
  </si>
  <si>
    <t>その他収益</t>
    <rPh sb="2" eb="3">
      <t>タ</t>
    </rPh>
    <rPh sb="3" eb="5">
      <t>シュウエキ</t>
    </rPh>
    <phoneticPr fontId="4"/>
  </si>
  <si>
    <t>受取利息</t>
    <phoneticPr fontId="4"/>
  </si>
  <si>
    <t>為替差益</t>
    <rPh sb="0" eb="2">
      <t>カワセ</t>
    </rPh>
    <rPh sb="2" eb="4">
      <t>サエキ</t>
    </rPh>
    <phoneticPr fontId="4"/>
  </si>
  <si>
    <t>雑収益</t>
    <rPh sb="1" eb="3">
      <t>シュウエキ</t>
    </rPh>
    <phoneticPr fontId="4"/>
  </si>
  <si>
    <t>　　経常収益計</t>
    <rPh sb="4" eb="6">
      <t>シュウエキ</t>
    </rPh>
    <phoneticPr fontId="4"/>
  </si>
  <si>
    <t>事業費</t>
    <phoneticPr fontId="4"/>
  </si>
  <si>
    <t>（1）人件費</t>
    <rPh sb="3" eb="6">
      <t>ジンケンヒ</t>
    </rPh>
    <phoneticPr fontId="4"/>
  </si>
  <si>
    <t>役員報酬</t>
  </si>
  <si>
    <t>給料手当</t>
  </si>
  <si>
    <t>臨時雇賃金</t>
    <rPh sb="0" eb="2">
      <t>リンジ</t>
    </rPh>
    <rPh sb="2" eb="3">
      <t>コヨウ</t>
    </rPh>
    <rPh sb="3" eb="5">
      <t>チンギン</t>
    </rPh>
    <phoneticPr fontId="4"/>
  </si>
  <si>
    <t>ボランティア評価費用</t>
    <rPh sb="6" eb="8">
      <t>ヒョウカ</t>
    </rPh>
    <rPh sb="8" eb="10">
      <t>ヒヨウ</t>
    </rPh>
    <phoneticPr fontId="4"/>
  </si>
  <si>
    <t>法定福利費</t>
    <rPh sb="0" eb="2">
      <t>ホウテイ</t>
    </rPh>
    <rPh sb="2" eb="5">
      <t>フクリヒ</t>
    </rPh>
    <phoneticPr fontId="4"/>
  </si>
  <si>
    <t>退職給付費用</t>
    <rPh sb="0" eb="2">
      <t>タイショク</t>
    </rPh>
    <rPh sb="2" eb="4">
      <t>キュウフ</t>
    </rPh>
    <rPh sb="4" eb="6">
      <t>ヒヨウ</t>
    </rPh>
    <phoneticPr fontId="4"/>
  </si>
  <si>
    <t>通勤費</t>
    <rPh sb="0" eb="3">
      <t>ツウキンヒ</t>
    </rPh>
    <phoneticPr fontId="4"/>
  </si>
  <si>
    <t>福利厚生費</t>
    <rPh sb="0" eb="5">
      <t>フクリコウセイヒ</t>
    </rPh>
    <phoneticPr fontId="4"/>
  </si>
  <si>
    <t>雑給</t>
  </si>
  <si>
    <t>人件費計</t>
    <rPh sb="0" eb="3">
      <t>ジンケンヒ</t>
    </rPh>
    <rPh sb="3" eb="4">
      <t>ケイ</t>
    </rPh>
    <phoneticPr fontId="4"/>
  </si>
  <si>
    <t>（2）その他経費</t>
    <rPh sb="5" eb="6">
      <t>タ</t>
    </rPh>
    <rPh sb="6" eb="8">
      <t>ケイヒ</t>
    </rPh>
    <phoneticPr fontId="4"/>
  </si>
  <si>
    <t>売上原価</t>
  </si>
  <si>
    <t>業務委託費</t>
  </si>
  <si>
    <t>謝金</t>
  </si>
  <si>
    <t>印刷製本費</t>
  </si>
  <si>
    <t>　</t>
    <phoneticPr fontId="4"/>
  </si>
  <si>
    <t>会議費</t>
  </si>
  <si>
    <t>交際費</t>
    <rPh sb="0" eb="2">
      <t>コウサイ</t>
    </rPh>
    <phoneticPr fontId="4"/>
  </si>
  <si>
    <t>旅費交通費</t>
  </si>
  <si>
    <t>車両費</t>
  </si>
  <si>
    <t>通信運搬費</t>
  </si>
  <si>
    <t>消耗品費</t>
  </si>
  <si>
    <t>修繕費</t>
  </si>
  <si>
    <t>水道光熱費</t>
  </si>
  <si>
    <t>地代家賃</t>
  </si>
  <si>
    <t>賃借料</t>
  </si>
  <si>
    <t>施設等評価費用</t>
  </si>
  <si>
    <t>減価償却費</t>
  </si>
  <si>
    <t>保険料</t>
  </si>
  <si>
    <t>諸会費</t>
  </si>
  <si>
    <t>租税公課</t>
  </si>
  <si>
    <t>研修費</t>
  </si>
  <si>
    <t>支払手数料</t>
  </si>
  <si>
    <t>支払助成金</t>
  </si>
  <si>
    <t>支払寄付金</t>
  </si>
  <si>
    <t>新聞図書費</t>
    <rPh sb="0" eb="2">
      <t>シンブン</t>
    </rPh>
    <rPh sb="2" eb="5">
      <t>トショヒ</t>
    </rPh>
    <phoneticPr fontId="4"/>
  </si>
  <si>
    <t>支払利息</t>
  </si>
  <si>
    <t>為替差損</t>
  </si>
  <si>
    <t>雑費</t>
  </si>
  <si>
    <t>その他経費計</t>
    <rPh sb="2" eb="3">
      <t>タ</t>
    </rPh>
    <rPh sb="3" eb="5">
      <t>ケイヒ</t>
    </rPh>
    <rPh sb="5" eb="6">
      <t>ケイ</t>
    </rPh>
    <phoneticPr fontId="4"/>
  </si>
  <si>
    <t>事業費計</t>
    <phoneticPr fontId="4"/>
  </si>
  <si>
    <t>管理費</t>
    <phoneticPr fontId="4"/>
  </si>
  <si>
    <t>管理費計</t>
    <rPh sb="0" eb="2">
      <t>カンリ</t>
    </rPh>
    <phoneticPr fontId="4"/>
  </si>
  <si>
    <t>　　経常費用計</t>
    <rPh sb="4" eb="6">
      <t>ヒヨウ</t>
    </rPh>
    <phoneticPr fontId="4"/>
  </si>
  <si>
    <t>経常外収益</t>
    <rPh sb="0" eb="3">
      <t>ケイジョウガイ</t>
    </rPh>
    <rPh sb="3" eb="5">
      <t>シュウエキ</t>
    </rPh>
    <phoneticPr fontId="4"/>
  </si>
  <si>
    <t>固定資産売却益</t>
    <phoneticPr fontId="4"/>
  </si>
  <si>
    <t>過年度損益修正益</t>
    <phoneticPr fontId="4"/>
  </si>
  <si>
    <t>経常外収益計</t>
    <rPh sb="0" eb="3">
      <t>ケイジョウガイ</t>
    </rPh>
    <rPh sb="3" eb="5">
      <t>シュウエキ</t>
    </rPh>
    <rPh sb="5" eb="6">
      <t>ケイ</t>
    </rPh>
    <phoneticPr fontId="4"/>
  </si>
  <si>
    <t>経常外費用</t>
    <rPh sb="0" eb="3">
      <t>ケイジョウガイ</t>
    </rPh>
    <rPh sb="3" eb="5">
      <t>ヒヨウ</t>
    </rPh>
    <phoneticPr fontId="4"/>
  </si>
  <si>
    <t>固定資産除・売却損</t>
    <phoneticPr fontId="4"/>
  </si>
  <si>
    <t>災害損失</t>
    <phoneticPr fontId="4"/>
  </si>
  <si>
    <t>過年度損益修正損</t>
    <phoneticPr fontId="4"/>
  </si>
  <si>
    <t>経常外費用計</t>
    <rPh sb="0" eb="3">
      <t>ケイジョウガイ</t>
    </rPh>
    <rPh sb="3" eb="5">
      <t>ヒヨウ</t>
    </rPh>
    <rPh sb="5" eb="6">
      <t>ケイ</t>
    </rPh>
    <phoneticPr fontId="4"/>
  </si>
  <si>
    <t> 　　　</t>
    <phoneticPr fontId="4"/>
  </si>
  <si>
    <t>法人税、住民税及び事業税</t>
    <phoneticPr fontId="4"/>
  </si>
  <si>
    <t>前期繰越正味財産額</t>
    <phoneticPr fontId="4"/>
  </si>
  <si>
    <t> 　　</t>
    <phoneticPr fontId="4"/>
  </si>
  <si>
    <t>次期繰越正味財産額</t>
    <phoneticPr fontId="4"/>
  </si>
  <si>
    <t>特定非営利活動に係る事業</t>
    <rPh sb="0" eb="2">
      <t>トクテイ</t>
    </rPh>
    <rPh sb="2" eb="5">
      <t>ヒエイリ</t>
    </rPh>
    <rPh sb="5" eb="7">
      <t>カツドウ</t>
    </rPh>
    <rPh sb="8" eb="9">
      <t>カカ</t>
    </rPh>
    <rPh sb="10" eb="12">
      <t>ジギョウ</t>
    </rPh>
    <phoneticPr fontId="4"/>
  </si>
  <si>
    <t>経理区分振替額</t>
    <rPh sb="0" eb="4">
      <t>ケイリクブン</t>
    </rPh>
    <rPh sb="4" eb="6">
      <t>フリカエ</t>
    </rPh>
    <rPh sb="6" eb="7">
      <t>ガク</t>
    </rPh>
    <phoneticPr fontId="4"/>
  </si>
  <si>
    <t>当期正味財産増減額</t>
    <rPh sb="0" eb="2">
      <t>トウキ</t>
    </rPh>
    <rPh sb="2" eb="4">
      <t>ショウミ</t>
    </rPh>
    <rPh sb="4" eb="6">
      <t>ザイサン</t>
    </rPh>
    <rPh sb="6" eb="9">
      <t>ゾウゲンガク</t>
    </rPh>
    <phoneticPr fontId="4"/>
  </si>
  <si>
    <t>【チェック】　「当期経常増減額が活動計算書と整合するか」</t>
    <rPh sb="8" eb="10">
      <t>トウキ</t>
    </rPh>
    <rPh sb="10" eb="12">
      <t>ケイジョウ</t>
    </rPh>
    <rPh sb="12" eb="14">
      <t>ゾウゲン</t>
    </rPh>
    <rPh sb="14" eb="15">
      <t>ガク</t>
    </rPh>
    <rPh sb="16" eb="21">
      <t>カツド</t>
    </rPh>
    <rPh sb="22" eb="24">
      <t>セイゴウ</t>
    </rPh>
    <phoneticPr fontId="4"/>
  </si>
  <si>
    <t>財務諸表の注記</t>
    <phoneticPr fontId="4"/>
  </si>
  <si>
    <t>（1）</t>
    <phoneticPr fontId="4"/>
  </si>
  <si>
    <t>消費税等の会計処理</t>
    <phoneticPr fontId="4"/>
  </si>
  <si>
    <t>消費税等の会計処理は、税込経理方式によっています。</t>
    <rPh sb="3" eb="4">
      <t>ナド</t>
    </rPh>
    <rPh sb="5" eb="7">
      <t>カイケイ</t>
    </rPh>
    <rPh sb="7" eb="9">
      <t>ショリ</t>
    </rPh>
    <rPh sb="15" eb="17">
      <t>ホウシキ</t>
    </rPh>
    <phoneticPr fontId="4"/>
  </si>
  <si>
    <t>事業別損益の状況</t>
    <rPh sb="0" eb="2">
      <t>ジギョウ</t>
    </rPh>
    <rPh sb="2" eb="3">
      <t>ベツ</t>
    </rPh>
    <rPh sb="3" eb="5">
      <t>ソンエキ</t>
    </rPh>
    <rPh sb="6" eb="8">
      <t>ジョウキョウ</t>
    </rPh>
    <phoneticPr fontId="4"/>
  </si>
  <si>
    <t>事業別損益の状況は以下の通りです。</t>
    <rPh sb="0" eb="2">
      <t>ジギョウ</t>
    </rPh>
    <rPh sb="2" eb="3">
      <t>ベツ</t>
    </rPh>
    <rPh sb="3" eb="5">
      <t>ソンエキ</t>
    </rPh>
    <rPh sb="6" eb="8">
      <t>ジョウキョウ</t>
    </rPh>
    <rPh sb="9" eb="11">
      <t>イカ</t>
    </rPh>
    <rPh sb="12" eb="13">
      <t>トオ</t>
    </rPh>
    <phoneticPr fontId="4"/>
  </si>
  <si>
    <t>事業部門計</t>
    <rPh sb="0" eb="2">
      <t>ジギョウ</t>
    </rPh>
    <rPh sb="2" eb="4">
      <t>ブモン</t>
    </rPh>
    <rPh sb="4" eb="5">
      <t>ケイ</t>
    </rPh>
    <phoneticPr fontId="4"/>
  </si>
  <si>
    <t>Ⅰ</t>
    <phoneticPr fontId="4"/>
  </si>
  <si>
    <t>受取会費</t>
    <rPh sb="0" eb="2">
      <t>ウケトリ</t>
    </rPh>
    <rPh sb="2" eb="4">
      <t>カイヒ</t>
    </rPh>
    <phoneticPr fontId="4"/>
  </si>
  <si>
    <t>受取寄附金</t>
    <rPh sb="0" eb="2">
      <t>ウケトリ</t>
    </rPh>
    <rPh sb="2" eb="5">
      <t>キフキン</t>
    </rPh>
    <phoneticPr fontId="4"/>
  </si>
  <si>
    <t>経常収益計</t>
    <rPh sb="0" eb="2">
      <t>ケイジョウ</t>
    </rPh>
    <rPh sb="2" eb="4">
      <t>シュウエキ</t>
    </rPh>
    <rPh sb="4" eb="5">
      <t>ケイ</t>
    </rPh>
    <phoneticPr fontId="4"/>
  </si>
  <si>
    <t>Ⅱ</t>
    <phoneticPr fontId="4"/>
  </si>
  <si>
    <t>経常費用</t>
    <rPh sb="0" eb="2">
      <t>ケイジョウ</t>
    </rPh>
    <rPh sb="2" eb="4">
      <t>ヒヨウ</t>
    </rPh>
    <phoneticPr fontId="4"/>
  </si>
  <si>
    <t>人件費</t>
  </si>
  <si>
    <t>人件費計</t>
    <phoneticPr fontId="4"/>
  </si>
  <si>
    <t>（2）</t>
    <phoneticPr fontId="4"/>
  </si>
  <si>
    <t>その他経費</t>
    <phoneticPr fontId="4"/>
  </si>
  <si>
    <t>その他経費計</t>
    <phoneticPr fontId="4"/>
  </si>
  <si>
    <t>　　経常費用計</t>
    <rPh sb="2" eb="4">
      <t>ケイジョウ</t>
    </rPh>
    <rPh sb="4" eb="6">
      <t>ヒヨウ</t>
    </rPh>
    <phoneticPr fontId="4"/>
  </si>
  <si>
    <t>　　　当期経常増減額</t>
    <rPh sb="3" eb="5">
      <t>トウキ</t>
    </rPh>
    <rPh sb="5" eb="7">
      <t>ケイジョウ</t>
    </rPh>
    <rPh sb="7" eb="10">
      <t>ゾウゲンガク</t>
    </rPh>
    <phoneticPr fontId="4"/>
  </si>
  <si>
    <t>固定資産の減価償却の方法</t>
    <phoneticPr fontId="4"/>
  </si>
  <si>
    <t>有形固定資産は、法人税法の規定に基づいて定率法で償却をしています。</t>
    <phoneticPr fontId="4"/>
  </si>
  <si>
    <t>無形固定資産は、法人税法の規定に基づいて定額法で償却をしています。</t>
    <rPh sb="0" eb="2">
      <t>ムケイ</t>
    </rPh>
    <phoneticPr fontId="4"/>
  </si>
  <si>
    <t>施設の提供等の物的サービスを受けた場合の会計処理</t>
    <rPh sb="0" eb="2">
      <t>シセツ</t>
    </rPh>
    <rPh sb="3" eb="6">
      <t>テイキョウナド</t>
    </rPh>
    <rPh sb="7" eb="9">
      <t>ブッテキ</t>
    </rPh>
    <rPh sb="14" eb="15">
      <t>ウ</t>
    </rPh>
    <rPh sb="17" eb="19">
      <t>バアイ</t>
    </rPh>
    <rPh sb="20" eb="22">
      <t>カイケイ</t>
    </rPh>
    <rPh sb="22" eb="24">
      <t>ショリ</t>
    </rPh>
    <phoneticPr fontId="4"/>
  </si>
  <si>
    <t>施設の提供等の物的サービスを受入れは、活動計算書に計上しています。また計上額の算定方法は「３．施設の提供等の物的サービスの受入の内訳」に記載しています。</t>
    <rPh sb="0" eb="2">
      <t>シセツ</t>
    </rPh>
    <rPh sb="3" eb="6">
      <t>テイキョウナド</t>
    </rPh>
    <rPh sb="7" eb="9">
      <t>ブッテキ</t>
    </rPh>
    <rPh sb="14" eb="16">
      <t>ウケイ</t>
    </rPh>
    <rPh sb="19" eb="21">
      <t>カツドウ</t>
    </rPh>
    <rPh sb="21" eb="24">
      <t>ケイサンショ</t>
    </rPh>
    <rPh sb="25" eb="27">
      <t>ケイジョウ</t>
    </rPh>
    <rPh sb="35" eb="37">
      <t>ケイジョウ</t>
    </rPh>
    <rPh sb="37" eb="38">
      <t>ガク</t>
    </rPh>
    <rPh sb="39" eb="41">
      <t>サンテイ</t>
    </rPh>
    <rPh sb="41" eb="43">
      <t>ホウホウ</t>
    </rPh>
    <rPh sb="47" eb="49">
      <t>シセツ</t>
    </rPh>
    <rPh sb="50" eb="53">
      <t>テイキョウナド</t>
    </rPh>
    <rPh sb="54" eb="56">
      <t>ブッテキ</t>
    </rPh>
    <rPh sb="61" eb="63">
      <t>ウケイ</t>
    </rPh>
    <rPh sb="64" eb="66">
      <t>ウチワケ</t>
    </rPh>
    <rPh sb="68" eb="70">
      <t>キサイ</t>
    </rPh>
    <phoneticPr fontId="4"/>
  </si>
  <si>
    <t>（3）</t>
    <phoneticPr fontId="4"/>
  </si>
  <si>
    <t>ボランティアによる役務の提供</t>
    <rPh sb="9" eb="11">
      <t>エキム</t>
    </rPh>
    <rPh sb="12" eb="14">
      <t>テイキョウ</t>
    </rPh>
    <phoneticPr fontId="4"/>
  </si>
  <si>
    <t>ボランティアによる役務の提供は、「４．活動の原価の算定にあたって必要なボランティアによる役務の提供の内訳」として注記しています。</t>
    <rPh sb="9" eb="11">
      <t>エキム</t>
    </rPh>
    <rPh sb="12" eb="14">
      <t>テイキョウ</t>
    </rPh>
    <rPh sb="19" eb="21">
      <t>カツドウ</t>
    </rPh>
    <rPh sb="22" eb="24">
      <t>ゲンカ</t>
    </rPh>
    <rPh sb="25" eb="27">
      <t>サンテイ</t>
    </rPh>
    <rPh sb="32" eb="34">
      <t>ヒツヨウ</t>
    </rPh>
    <rPh sb="44" eb="46">
      <t>エキム</t>
    </rPh>
    <rPh sb="47" eb="49">
      <t>テイキョウ</t>
    </rPh>
    <rPh sb="50" eb="52">
      <t>ウチワケ</t>
    </rPh>
    <rPh sb="56" eb="58">
      <t>チュウキ</t>
    </rPh>
    <phoneticPr fontId="4"/>
  </si>
  <si>
    <t>（4）</t>
    <phoneticPr fontId="4"/>
  </si>
  <si>
    <t>施設の提供等の物的サービスの受入れの内訳</t>
    <rPh sb="0" eb="2">
      <t>シセツ</t>
    </rPh>
    <rPh sb="3" eb="6">
      <t>テイキョウナド</t>
    </rPh>
    <rPh sb="7" eb="9">
      <t>ブッテキ</t>
    </rPh>
    <rPh sb="14" eb="16">
      <t>ウケイ</t>
    </rPh>
    <rPh sb="18" eb="20">
      <t>ウチワケ</t>
    </rPh>
    <phoneticPr fontId="4"/>
  </si>
  <si>
    <t>施設の提供等の物的サービスの受入れの状況は以下の通りです。</t>
    <rPh sb="18" eb="20">
      <t>ジョウキョウ</t>
    </rPh>
    <rPh sb="21" eb="23">
      <t>イカ</t>
    </rPh>
    <rPh sb="24" eb="25">
      <t>トオ</t>
    </rPh>
    <phoneticPr fontId="4"/>
  </si>
  <si>
    <t>内　　容</t>
    <rPh sb="0" eb="1">
      <t>ナイ</t>
    </rPh>
    <rPh sb="3" eb="4">
      <t>カタチ</t>
    </rPh>
    <phoneticPr fontId="4"/>
  </si>
  <si>
    <t>金　　額</t>
    <rPh sb="0" eb="1">
      <t>キン</t>
    </rPh>
    <rPh sb="3" eb="4">
      <t>ガク</t>
    </rPh>
    <phoneticPr fontId="4"/>
  </si>
  <si>
    <t>算　　定　　根　　拠</t>
    <rPh sb="0" eb="1">
      <t>ザン</t>
    </rPh>
    <rPh sb="3" eb="4">
      <t>サダム</t>
    </rPh>
    <rPh sb="6" eb="7">
      <t>ネ</t>
    </rPh>
    <rPh sb="9" eb="10">
      <t>キョ</t>
    </rPh>
    <phoneticPr fontId="4"/>
  </si>
  <si>
    <t>活動の原価の算定にあたって必要なボランティアによる役務の提供の内訳</t>
    <rPh sb="0" eb="2">
      <t>カツドウ</t>
    </rPh>
    <rPh sb="3" eb="5">
      <t>ゲンカ</t>
    </rPh>
    <rPh sb="6" eb="8">
      <t>サンテイ</t>
    </rPh>
    <rPh sb="13" eb="15">
      <t>ヒツヨウ</t>
    </rPh>
    <rPh sb="25" eb="27">
      <t>エキム</t>
    </rPh>
    <rPh sb="28" eb="30">
      <t>テイキョウ</t>
    </rPh>
    <rPh sb="31" eb="33">
      <t>ウチワケ</t>
    </rPh>
    <phoneticPr fontId="4"/>
  </si>
  <si>
    <t>活動の原価の算定にあたって必要なボランティアによる役務の提供の状況は以下の通りです。</t>
    <rPh sb="31" eb="33">
      <t>ジョウキョウ</t>
    </rPh>
    <rPh sb="34" eb="36">
      <t>イカ</t>
    </rPh>
    <rPh sb="37" eb="38">
      <t>トオ</t>
    </rPh>
    <phoneticPr fontId="4"/>
  </si>
  <si>
    <t>使途等が制約された寄付等の内訳</t>
    <rPh sb="0" eb="2">
      <t>シト</t>
    </rPh>
    <rPh sb="2" eb="3">
      <t>ナド</t>
    </rPh>
    <rPh sb="4" eb="6">
      <t>セイヤク</t>
    </rPh>
    <rPh sb="9" eb="11">
      <t>キフ</t>
    </rPh>
    <rPh sb="11" eb="12">
      <t>ナド</t>
    </rPh>
    <rPh sb="13" eb="15">
      <t>ウチワケ</t>
    </rPh>
    <phoneticPr fontId="4"/>
  </si>
  <si>
    <t>使途等が制約された寄付等の内訳は以下の通りです。当法人の正味財産は（　　　　　　）円ですが、そのうち（　　　　　　）円は○○援助事業と○○基金事業に使用される財産です。したがって、使途の制約されていない正味財産は（　　　　　　）円です。</t>
    <rPh sb="13" eb="15">
      <t>ウチワケ</t>
    </rPh>
    <rPh sb="16" eb="18">
      <t>イカ</t>
    </rPh>
    <rPh sb="19" eb="20">
      <t>トオ</t>
    </rPh>
    <rPh sb="24" eb="25">
      <t>トウ</t>
    </rPh>
    <rPh sb="25" eb="27">
      <t>ホウジン</t>
    </rPh>
    <rPh sb="28" eb="30">
      <t>ショウミ</t>
    </rPh>
    <rPh sb="30" eb="32">
      <t>ザイサン</t>
    </rPh>
    <rPh sb="41" eb="42">
      <t>エン</t>
    </rPh>
    <rPh sb="58" eb="59">
      <t>エン</t>
    </rPh>
    <rPh sb="62" eb="64">
      <t>エンジョ</t>
    </rPh>
    <rPh sb="64" eb="66">
      <t>ジギョウ</t>
    </rPh>
    <rPh sb="69" eb="71">
      <t>キキン</t>
    </rPh>
    <rPh sb="71" eb="73">
      <t>ジギョウ</t>
    </rPh>
    <rPh sb="74" eb="76">
      <t>シヨウ</t>
    </rPh>
    <rPh sb="79" eb="81">
      <t>ザイサン</t>
    </rPh>
    <rPh sb="90" eb="92">
      <t>シト</t>
    </rPh>
    <rPh sb="93" eb="95">
      <t>セイヤク</t>
    </rPh>
    <rPh sb="101" eb="103">
      <t>ショウミ</t>
    </rPh>
    <rPh sb="103" eb="105">
      <t>ザイサン</t>
    </rPh>
    <rPh sb="114" eb="115">
      <t>エン</t>
    </rPh>
    <phoneticPr fontId="4"/>
  </si>
  <si>
    <t>期首残高</t>
    <rPh sb="0" eb="2">
      <t>キシュ</t>
    </rPh>
    <rPh sb="2" eb="4">
      <t>ザンダカ</t>
    </rPh>
    <phoneticPr fontId="4"/>
  </si>
  <si>
    <t>当期増加額</t>
    <rPh sb="0" eb="2">
      <t>トウキ</t>
    </rPh>
    <rPh sb="2" eb="4">
      <t>ゾウカ</t>
    </rPh>
    <rPh sb="4" eb="5">
      <t>ガク</t>
    </rPh>
    <phoneticPr fontId="4"/>
  </si>
  <si>
    <t>当期減少額</t>
    <rPh sb="0" eb="2">
      <t>トウキ</t>
    </rPh>
    <rPh sb="2" eb="4">
      <t>ゲンショウ</t>
    </rPh>
    <rPh sb="4" eb="5">
      <t>ガク</t>
    </rPh>
    <phoneticPr fontId="4"/>
  </si>
  <si>
    <t>期末残高</t>
    <rPh sb="0" eb="2">
      <t>キマツ</t>
    </rPh>
    <rPh sb="2" eb="4">
      <t>ザンダカ</t>
    </rPh>
    <phoneticPr fontId="4"/>
  </si>
  <si>
    <t>備　　　考</t>
    <rPh sb="0" eb="1">
      <t>ビ</t>
    </rPh>
    <rPh sb="4" eb="5">
      <t>コウ</t>
    </rPh>
    <phoneticPr fontId="4"/>
  </si>
  <si>
    <t>合　　計</t>
    <rPh sb="0" eb="1">
      <t>ゴウ</t>
    </rPh>
    <rPh sb="3" eb="4">
      <t>ケイ</t>
    </rPh>
    <phoneticPr fontId="4"/>
  </si>
  <si>
    <t>固定資産の増減内訳</t>
    <rPh sb="0" eb="2">
      <t>コテイ</t>
    </rPh>
    <rPh sb="2" eb="4">
      <t>シサン</t>
    </rPh>
    <rPh sb="5" eb="7">
      <t>ゾウゲン</t>
    </rPh>
    <rPh sb="7" eb="9">
      <t>ウチワケ</t>
    </rPh>
    <phoneticPr fontId="4"/>
  </si>
  <si>
    <t>固定資産の増減は以下の通りです。</t>
    <rPh sb="0" eb="2">
      <t>コテイ</t>
    </rPh>
    <rPh sb="2" eb="4">
      <t>シサン</t>
    </rPh>
    <rPh sb="5" eb="7">
      <t>ゾウゲン</t>
    </rPh>
    <rPh sb="8" eb="10">
      <t>イカ</t>
    </rPh>
    <rPh sb="11" eb="12">
      <t>トオ</t>
    </rPh>
    <phoneticPr fontId="4"/>
  </si>
  <si>
    <t>期首取得価額</t>
    <rPh sb="0" eb="2">
      <t>キシュ</t>
    </rPh>
    <rPh sb="2" eb="4">
      <t>シュトク</t>
    </rPh>
    <rPh sb="4" eb="6">
      <t>カガク</t>
    </rPh>
    <phoneticPr fontId="4"/>
  </si>
  <si>
    <t>取得</t>
    <rPh sb="0" eb="2">
      <t>シュトク</t>
    </rPh>
    <phoneticPr fontId="4"/>
  </si>
  <si>
    <t>減少</t>
    <rPh sb="0" eb="2">
      <t>ゲンショウ</t>
    </rPh>
    <phoneticPr fontId="4"/>
  </si>
  <si>
    <t>期末取得価額</t>
    <rPh sb="0" eb="2">
      <t>キマツ</t>
    </rPh>
    <rPh sb="2" eb="4">
      <t>シュトク</t>
    </rPh>
    <rPh sb="4" eb="6">
      <t>カガク</t>
    </rPh>
    <phoneticPr fontId="4"/>
  </si>
  <si>
    <t>減価償却累計額</t>
    <rPh sb="0" eb="2">
      <t>ゲンカ</t>
    </rPh>
    <rPh sb="2" eb="4">
      <t>ショウキャク</t>
    </rPh>
    <rPh sb="4" eb="7">
      <t>ルイケイガク</t>
    </rPh>
    <phoneticPr fontId="4"/>
  </si>
  <si>
    <t>期末帳簿価額</t>
    <rPh sb="0" eb="2">
      <t>キマツ</t>
    </rPh>
    <rPh sb="2" eb="4">
      <t>チョウボ</t>
    </rPh>
    <rPh sb="4" eb="6">
      <t>カガク</t>
    </rPh>
    <phoneticPr fontId="4"/>
  </si>
  <si>
    <t>有形固定資産</t>
    <rPh sb="0" eb="2">
      <t>ユウケイ</t>
    </rPh>
    <rPh sb="2" eb="4">
      <t>コテイ</t>
    </rPh>
    <rPh sb="4" eb="6">
      <t>シサン</t>
    </rPh>
    <phoneticPr fontId="4"/>
  </si>
  <si>
    <t>車両運搬費</t>
    <rPh sb="0" eb="2">
      <t>シャリョウ</t>
    </rPh>
    <rPh sb="2" eb="4">
      <t>ウンパン</t>
    </rPh>
    <rPh sb="4" eb="5">
      <t>ヒ</t>
    </rPh>
    <phoneticPr fontId="4"/>
  </si>
  <si>
    <t>無形固定資産</t>
    <rPh sb="0" eb="2">
      <t>ムケイ</t>
    </rPh>
    <rPh sb="2" eb="4">
      <t>コテイ</t>
    </rPh>
    <rPh sb="4" eb="6">
      <t>シサン</t>
    </rPh>
    <phoneticPr fontId="4"/>
  </si>
  <si>
    <t>ソフトウエア</t>
    <phoneticPr fontId="4"/>
  </si>
  <si>
    <t>投資その他の資産</t>
    <rPh sb="0" eb="2">
      <t>トウシ</t>
    </rPh>
    <rPh sb="4" eb="5">
      <t>タ</t>
    </rPh>
    <rPh sb="6" eb="8">
      <t>シサン</t>
    </rPh>
    <phoneticPr fontId="4"/>
  </si>
  <si>
    <t>Ｃ基金事業用預金</t>
    <rPh sb="1" eb="3">
      <t>キキン</t>
    </rPh>
    <rPh sb="3" eb="6">
      <t>ジギョウヨウ</t>
    </rPh>
    <rPh sb="6" eb="8">
      <t>ヨキン</t>
    </rPh>
    <phoneticPr fontId="4"/>
  </si>
  <si>
    <t>借入金の増減内訳</t>
    <rPh sb="0" eb="2">
      <t>カリイレ</t>
    </rPh>
    <rPh sb="2" eb="3">
      <t>キン</t>
    </rPh>
    <rPh sb="4" eb="6">
      <t>ゾウゲン</t>
    </rPh>
    <rPh sb="6" eb="8">
      <t>ウチワケ</t>
    </rPh>
    <phoneticPr fontId="4"/>
  </si>
  <si>
    <t>借入金の増減は以下の通りです。</t>
    <rPh sb="0" eb="2">
      <t>カリイレ</t>
    </rPh>
    <rPh sb="2" eb="3">
      <t>キン</t>
    </rPh>
    <rPh sb="4" eb="6">
      <t>ゾウゲン</t>
    </rPh>
    <rPh sb="7" eb="9">
      <t>イカ</t>
    </rPh>
    <rPh sb="10" eb="11">
      <t>トオ</t>
    </rPh>
    <phoneticPr fontId="4"/>
  </si>
  <si>
    <t>科　目</t>
    <rPh sb="0" eb="1">
      <t>カ</t>
    </rPh>
    <rPh sb="2" eb="3">
      <t>メ</t>
    </rPh>
    <phoneticPr fontId="4"/>
  </si>
  <si>
    <t>当期借入</t>
    <rPh sb="0" eb="2">
      <t>トウキ</t>
    </rPh>
    <rPh sb="2" eb="4">
      <t>カリイレ</t>
    </rPh>
    <phoneticPr fontId="4"/>
  </si>
  <si>
    <t>当期返済</t>
    <rPh sb="0" eb="2">
      <t>トウキ</t>
    </rPh>
    <rPh sb="2" eb="4">
      <t>ヘンサイ</t>
    </rPh>
    <phoneticPr fontId="4"/>
  </si>
  <si>
    <t>役員及びその近親者との取引の内容</t>
    <phoneticPr fontId="4"/>
  </si>
  <si>
    <t>役員及びその近親者との取引は以下の通りです。</t>
    <rPh sb="14" eb="16">
      <t>イカ</t>
    </rPh>
    <rPh sb="17" eb="18">
      <t>トオ</t>
    </rPh>
    <phoneticPr fontId="4"/>
  </si>
  <si>
    <t>財務諸表に
計上された金額</t>
    <rPh sb="0" eb="2">
      <t>ザイム</t>
    </rPh>
    <rPh sb="2" eb="4">
      <t>ショヒョウ</t>
    </rPh>
    <rPh sb="6" eb="8">
      <t>ケイジョウ</t>
    </rPh>
    <rPh sb="11" eb="13">
      <t>キンガク</t>
    </rPh>
    <phoneticPr fontId="4"/>
  </si>
  <si>
    <t>内、役員
との取引</t>
    <rPh sb="0" eb="1">
      <t>ウチ</t>
    </rPh>
    <rPh sb="2" eb="4">
      <t>ヤクイン</t>
    </rPh>
    <rPh sb="7" eb="9">
      <t>トリヒキ</t>
    </rPh>
    <phoneticPr fontId="4"/>
  </si>
  <si>
    <t>内、近親者及び
支配法人等
との取引</t>
    <rPh sb="0" eb="1">
      <t>ウチ</t>
    </rPh>
    <rPh sb="2" eb="5">
      <t>キンシンシャ</t>
    </rPh>
    <rPh sb="5" eb="6">
      <t>オヨ</t>
    </rPh>
    <rPh sb="8" eb="10">
      <t>シハイ</t>
    </rPh>
    <rPh sb="10" eb="12">
      <t>ホウジン</t>
    </rPh>
    <rPh sb="12" eb="13">
      <t>トウ</t>
    </rPh>
    <rPh sb="16" eb="18">
      <t>トリヒキ</t>
    </rPh>
    <phoneticPr fontId="4"/>
  </si>
  <si>
    <t>表示</t>
    <rPh sb="0" eb="2">
      <t>ヒョウジ</t>
    </rPh>
    <phoneticPr fontId="1"/>
  </si>
  <si>
    <t>手元現金</t>
    <rPh sb="0" eb="2">
      <t>テモト</t>
    </rPh>
    <rPh sb="2" eb="4">
      <t>ゲンキン</t>
    </rPh>
    <phoneticPr fontId="4"/>
  </si>
  <si>
    <t>III</t>
    <phoneticPr fontId="4"/>
  </si>
  <si>
    <t xml:space="preserve"> I  経常収益</t>
    <rPh sb="6" eb="8">
      <t>シュウエキ</t>
    </rPh>
    <phoneticPr fontId="4"/>
  </si>
  <si>
    <t xml:space="preserve"> II  経常費用</t>
    <rPh sb="7" eb="9">
      <t>ヒヨウ</t>
    </rPh>
    <phoneticPr fontId="4"/>
  </si>
  <si>
    <t>部門名称</t>
    <rPh sb="0" eb="1">
      <t>ブ</t>
    </rPh>
    <rPh sb="1" eb="2">
      <t>モン</t>
    </rPh>
    <rPh sb="2" eb="4">
      <t>メイショウ</t>
    </rPh>
    <phoneticPr fontId="1"/>
  </si>
  <si>
    <t>定款に「その他の事業」を
記載しており、それに該当する</t>
    <rPh sb="0" eb="2">
      <t>テイカン</t>
    </rPh>
    <rPh sb="6" eb="7">
      <t>タ</t>
    </rPh>
    <rPh sb="8" eb="10">
      <t>ジギョウ</t>
    </rPh>
    <rPh sb="13" eb="15">
      <t>キサイ</t>
    </rPh>
    <rPh sb="23" eb="25">
      <t>ガイトウ</t>
    </rPh>
    <phoneticPr fontId="1"/>
  </si>
  <si>
    <t>✕</t>
  </si>
  <si>
    <t>事業収益に該当する勘定科目</t>
    <rPh sb="0" eb="4">
      <t>ジギョウシュウエキ</t>
    </rPh>
    <rPh sb="9" eb="11">
      <t>カンジョウ</t>
    </rPh>
    <phoneticPr fontId="4"/>
  </si>
  <si>
    <t>その他の事業</t>
    <rPh sb="2" eb="3">
      <t>タ</t>
    </rPh>
    <rPh sb="4" eb="6">
      <t>ジギョウ</t>
    </rPh>
    <phoneticPr fontId="1"/>
  </si>
  <si>
    <t>1. すべて特定非営利活動に係る事業に振替</t>
  </si>
  <si>
    <t>【入力】　前期から繰り越した「その他の事業」の正味財産額</t>
    <rPh sb="1" eb="3">
      <t>ニュウリョク</t>
    </rPh>
    <rPh sb="5" eb="7">
      <t>ゼンキ</t>
    </rPh>
    <rPh sb="9" eb="10">
      <t>ク</t>
    </rPh>
    <rPh sb="11" eb="12">
      <t>コ</t>
    </rPh>
    <rPh sb="17" eb="18">
      <t>タ</t>
    </rPh>
    <rPh sb="19" eb="21">
      <t>ジギョウ</t>
    </rPh>
    <phoneticPr fontId="4"/>
  </si>
  <si>
    <t>【設定】　その他の事業の正味財産増減額の経理区分の振替</t>
    <rPh sb="1" eb="3">
      <t>セッテイ</t>
    </rPh>
    <rPh sb="7" eb="8">
      <t>タ</t>
    </rPh>
    <rPh sb="9" eb="11">
      <t>ジギョウ</t>
    </rPh>
    <rPh sb="12" eb="16">
      <t>ショウミザイサン</t>
    </rPh>
    <rPh sb="16" eb="18">
      <t>ゾウゲン</t>
    </rPh>
    <rPh sb="18" eb="19">
      <t>ガク</t>
    </rPh>
    <rPh sb="20" eb="24">
      <t>ケイリクブン</t>
    </rPh>
    <rPh sb="25" eb="27">
      <t>フリカエ</t>
    </rPh>
    <phoneticPr fontId="4"/>
  </si>
  <si>
    <t>振替額　　
(※3の場合のみ)</t>
    <rPh sb="0" eb="2">
      <t>フリカエ</t>
    </rPh>
    <rPh sb="2" eb="3">
      <t>ガク</t>
    </rPh>
    <rPh sb="10" eb="12">
      <t>バアイ</t>
    </rPh>
    <phoneticPr fontId="1"/>
  </si>
  <si>
    <t>【設定】　注記に記載する項目</t>
    <rPh sb="1" eb="3">
      <t>セッテイ</t>
    </rPh>
    <rPh sb="5" eb="7">
      <t>チュウキ</t>
    </rPh>
    <rPh sb="8" eb="10">
      <t>キサイ</t>
    </rPh>
    <rPh sb="12" eb="14">
      <t>コウモク</t>
    </rPh>
    <phoneticPr fontId="4"/>
  </si>
  <si>
    <t>【チェック】　「貸借が一致するか」</t>
    <phoneticPr fontId="4"/>
  </si>
  <si>
    <t>重要な会計方針</t>
    <phoneticPr fontId="1"/>
  </si>
  <si>
    <t>重要な会計方針</t>
    <rPh sb="0" eb="2">
      <t>ジュウヨウ</t>
    </rPh>
    <rPh sb="3" eb="5">
      <t>カイケイ</t>
    </rPh>
    <rPh sb="5" eb="7">
      <t>ホウシン</t>
    </rPh>
    <phoneticPr fontId="1"/>
  </si>
  <si>
    <t>事業別損益の状況</t>
    <phoneticPr fontId="1"/>
  </si>
  <si>
    <t>施設の提供等の物的サービスの受入れの内訳</t>
    <phoneticPr fontId="1"/>
  </si>
  <si>
    <t>借入金の増減内訳</t>
    <phoneticPr fontId="1"/>
  </si>
  <si>
    <t>固定資産の増減内訳</t>
    <phoneticPr fontId="1"/>
  </si>
  <si>
    <t>使途等が制約された寄付等の内訳</t>
    <phoneticPr fontId="1"/>
  </si>
  <si>
    <t>活動の原価の算定にあたって必要な
ボランティアによる役務の提供の内訳</t>
    <phoneticPr fontId="1"/>
  </si>
  <si>
    <t>1. 記載する</t>
  </si>
  <si>
    <t>2. 記載しない</t>
  </si>
  <si>
    <t>表示</t>
    <rPh sb="0" eb="2">
      <t>ヒョウジ</t>
    </rPh>
    <phoneticPr fontId="1"/>
  </si>
  <si>
    <t>※ 注記の作成では、NPO法人会計基準・「実務担当者のためのガイドライン」の記載例が参考となります。</t>
    <rPh sb="2" eb="4">
      <t>チュウキ</t>
    </rPh>
    <rPh sb="5" eb="7">
      <t>サクセイ</t>
    </rPh>
    <rPh sb="13" eb="17">
      <t>ホウジンカ</t>
    </rPh>
    <rPh sb="17" eb="19">
      <t>キジュン</t>
    </rPh>
    <rPh sb="38" eb="41">
      <t>キサイレイ</t>
    </rPh>
    <rPh sb="42" eb="44">
      <t>サンコウ</t>
    </rPh>
    <phoneticPr fontId="4"/>
  </si>
  <si>
    <t>※ 本シートのシート名は変更しないでください。行・列の追加・削除も控えてください。</t>
    <rPh sb="2" eb="3">
      <t>ホン</t>
    </rPh>
    <rPh sb="10" eb="11">
      <t>メイ</t>
    </rPh>
    <rPh sb="12" eb="14">
      <t>ヘンコウ</t>
    </rPh>
    <rPh sb="23" eb="24">
      <t>ギョウ</t>
    </rPh>
    <rPh sb="25" eb="26">
      <t>レツ</t>
    </rPh>
    <rPh sb="27" eb="29">
      <t>ツイカ</t>
    </rPh>
    <rPh sb="30" eb="32">
      <t>サクジョ</t>
    </rPh>
    <rPh sb="33" eb="34">
      <t>ヒカ</t>
    </rPh>
    <phoneticPr fontId="1"/>
  </si>
  <si>
    <t>■ 使い方</t>
    <rPh sb="2" eb="3">
      <t>ツカ</t>
    </rPh>
    <rPh sb="4" eb="5">
      <t>カタ</t>
    </rPh>
    <phoneticPr fontId="1"/>
  </si>
  <si>
    <t>1. 左上の設定欄で、注記に記載する項目について、「1」と設定します。</t>
    <rPh sb="3" eb="4">
      <t>ヒダリ</t>
    </rPh>
    <rPh sb="4" eb="5">
      <t>ウエ</t>
    </rPh>
    <rPh sb="6" eb="8">
      <t>セッテイ</t>
    </rPh>
    <rPh sb="8" eb="9">
      <t>ラン</t>
    </rPh>
    <rPh sb="11" eb="13">
      <t>チュウキ</t>
    </rPh>
    <rPh sb="14" eb="16">
      <t>キサイ</t>
    </rPh>
    <rPh sb="18" eb="20">
      <t>コウモク</t>
    </rPh>
    <phoneticPr fontId="1"/>
  </si>
  <si>
    <t>3. 「印刷用に設定する」ボタンをクリックして、レイアウトを調整します。（シート右の「表示（手動）」列に0と入力することで、任意の行を非表示にできます）</t>
    <rPh sb="4" eb="7">
      <t>インサツヨウ</t>
    </rPh>
    <rPh sb="8" eb="10">
      <t>セッテイ</t>
    </rPh>
    <rPh sb="30" eb="32">
      <t>チョウセイ</t>
    </rPh>
    <rPh sb="40" eb="41">
      <t>ミギ</t>
    </rPh>
    <rPh sb="50" eb="51">
      <t>レツ</t>
    </rPh>
    <rPh sb="54" eb="56">
      <t>ニュウリョク</t>
    </rPh>
    <rPh sb="62" eb="64">
      <t>ニンイ</t>
    </rPh>
    <rPh sb="65" eb="66">
      <t>ギョウ</t>
    </rPh>
    <rPh sb="67" eb="70">
      <t>ヒヒョウジ</t>
    </rPh>
    <phoneticPr fontId="1"/>
  </si>
  <si>
    <t>2. 記載する項目について入力します。（※「事業別損益の状況」は自動で入力されます）</t>
    <rPh sb="3" eb="5">
      <t>キサイ</t>
    </rPh>
    <rPh sb="7" eb="9">
      <t>コウモク</t>
    </rPh>
    <rPh sb="13" eb="15">
      <t>ニュウリョク</t>
    </rPh>
    <rPh sb="32" eb="34">
      <t>ジドウ</t>
    </rPh>
    <rPh sb="35" eb="37">
      <t>ニュウリョク</t>
    </rPh>
    <phoneticPr fontId="1"/>
  </si>
  <si>
    <t>※ 本シートのシート名は変更しないでください。本シートの内容は、注記シートへ自動で反映されます。</t>
    <rPh sb="2" eb="3">
      <t>ホン</t>
    </rPh>
    <rPh sb="10" eb="11">
      <t>メイ</t>
    </rPh>
    <rPh sb="12" eb="14">
      <t>ヘンコウ</t>
    </rPh>
    <rPh sb="23" eb="24">
      <t>ホン</t>
    </rPh>
    <rPh sb="28" eb="30">
      <t>ナイヨウ</t>
    </rPh>
    <rPh sb="32" eb="34">
      <t>チュウキ</t>
    </rPh>
    <rPh sb="38" eb="40">
      <t>ジドウ</t>
    </rPh>
    <rPh sb="41" eb="43">
      <t>ハンエイ</t>
    </rPh>
    <phoneticPr fontId="1"/>
  </si>
  <si>
    <t>非表示設定</t>
    <rPh sb="0" eb="3">
      <t>ヒヒョウ</t>
    </rPh>
    <rPh sb="3" eb="5">
      <t>セッテイ</t>
    </rPh>
    <phoneticPr fontId="1"/>
  </si>
  <si>
    <t>注記番号</t>
    <rPh sb="0" eb="4">
      <t>チュウキ</t>
    </rPh>
    <phoneticPr fontId="1"/>
  </si>
  <si>
    <t>※1 　関数やマクロが組み込んであるため、不要な行・列・セルがあったとしても削除しないでください。</t>
    <rPh sb="4" eb="6">
      <t>カンスウ</t>
    </rPh>
    <rPh sb="11" eb="12">
      <t>ク</t>
    </rPh>
    <rPh sb="13" eb="14">
      <t>コ</t>
    </rPh>
    <rPh sb="21" eb="23">
      <t>フヨウ</t>
    </rPh>
    <rPh sb="24" eb="25">
      <t>ギョウ</t>
    </rPh>
    <rPh sb="26" eb="27">
      <t>レツ</t>
    </rPh>
    <rPh sb="38" eb="40">
      <t>サクジョ</t>
    </rPh>
    <phoneticPr fontId="4"/>
  </si>
  <si>
    <t>合　計</t>
    <rPh sb="0" eb="1">
      <t>ゴウ</t>
    </rPh>
    <rPh sb="2" eb="3">
      <t>ケイ</t>
    </rPh>
    <phoneticPr fontId="1"/>
  </si>
  <si>
    <t>（活動計算書）</t>
    <rPh sb="1" eb="6">
      <t>カツドウケイ</t>
    </rPh>
    <phoneticPr fontId="1"/>
  </si>
  <si>
    <t>（貸借対照表）</t>
    <rPh sb="1" eb="6">
      <t>タイシャク</t>
    </rPh>
    <phoneticPr fontId="1"/>
  </si>
  <si>
    <t>地代家賃（事業費）</t>
    <rPh sb="0" eb="2">
      <t>ジダイ</t>
    </rPh>
    <rPh sb="2" eb="4">
      <t>ヤチン</t>
    </rPh>
    <rPh sb="5" eb="8">
      <t>ジギョウヒ</t>
    </rPh>
    <phoneticPr fontId="1"/>
  </si>
  <si>
    <t>工具器具備品</t>
    <rPh sb="0" eb="6">
      <t>コウグキグビヒン</t>
    </rPh>
    <phoneticPr fontId="1"/>
  </si>
  <si>
    <t>短期借入金</t>
    <rPh sb="0" eb="5">
      <t>タンキカリイレキン</t>
    </rPh>
    <phoneticPr fontId="1"/>
  </si>
  <si>
    <t>長期借入金</t>
    <rPh sb="0" eb="5">
      <t>チョウキカ</t>
    </rPh>
    <phoneticPr fontId="1"/>
  </si>
  <si>
    <t>役員借入金</t>
    <rPh sb="0" eb="5">
      <t>ヤクイ</t>
    </rPh>
    <phoneticPr fontId="1"/>
  </si>
  <si>
    <t>◯◯施設の無償利用</t>
    <rPh sb="2" eb="4">
      <t>シセツ</t>
    </rPh>
    <rPh sb="5" eb="7">
      <t>ムショウ</t>
    </rPh>
    <rPh sb="7" eb="9">
      <t>リヨウ</t>
    </rPh>
    <phoneticPr fontId="1"/>
  </si>
  <si>
    <t>◯◯施設のレンタル使用料金表</t>
    <rPh sb="9" eb="11">
      <t>シヨウ</t>
    </rPh>
    <rPh sb="11" eb="14">
      <t>リョウキンヒョウ</t>
    </rPh>
    <phoneticPr fontId="1"/>
  </si>
  <si>
    <t>△△地区の最低賃金</t>
    <rPh sb="2" eb="4">
      <t>チク</t>
    </rPh>
    <rPh sb="5" eb="9">
      <t>サイテイチンギン</t>
    </rPh>
    <phoneticPr fontId="1"/>
  </si>
  <si>
    <t>□□イベント運営スタッフ （5名 × 16時間）</t>
    <rPh sb="6" eb="8">
      <t>ウンエイ</t>
    </rPh>
    <rPh sb="15" eb="16">
      <t>メイ</t>
    </rPh>
    <rPh sb="21" eb="23">
      <t>ジカン</t>
    </rPh>
    <phoneticPr fontId="1"/>
  </si>
  <si>
    <t>役員及びその近親者との取引の内容</t>
  </si>
  <si>
    <t>その他NPO法人の資産、負債及び正味財産の状態並びに正味財産の増減の状況を明らかにするために必要な事項</t>
    <rPh sb="2" eb="3">
      <t>タ</t>
    </rPh>
    <rPh sb="6" eb="8">
      <t>ホウジン</t>
    </rPh>
    <rPh sb="9" eb="11">
      <t>シサン</t>
    </rPh>
    <rPh sb="12" eb="14">
      <t>フサイ</t>
    </rPh>
    <rPh sb="14" eb="15">
      <t>オヨ</t>
    </rPh>
    <rPh sb="16" eb="20">
      <t>ショウミザイサン</t>
    </rPh>
    <rPh sb="21" eb="23">
      <t>ジョウタイ</t>
    </rPh>
    <rPh sb="23" eb="24">
      <t>ナラ</t>
    </rPh>
    <rPh sb="26" eb="31">
      <t>ショウミ</t>
    </rPh>
    <rPh sb="31" eb="33">
      <t>ゾウゲン</t>
    </rPh>
    <rPh sb="34" eb="36">
      <t>ジョウキョウ</t>
    </rPh>
    <rPh sb="37" eb="38">
      <t>アキ</t>
    </rPh>
    <rPh sb="46" eb="48">
      <t>ヒツヨウ</t>
    </rPh>
    <rPh sb="49" eb="51">
      <t>ジコウ</t>
    </rPh>
    <phoneticPr fontId="1"/>
  </si>
  <si>
    <t xml:space="preserve">（1） </t>
    <phoneticPr fontId="1"/>
  </si>
  <si>
    <t>信用リスクの集中</t>
    <phoneticPr fontId="1"/>
  </si>
  <si>
    <t>債務履行がなされない場合に当法人に重要な影響を与える可能性があります。</t>
    <phoneticPr fontId="1"/>
  </si>
  <si>
    <t xml:space="preserve">（2） </t>
    <phoneticPr fontId="1"/>
  </si>
  <si>
    <t>訴訟事項</t>
    <phoneticPr fontId="1"/>
  </si>
  <si>
    <t>棚卸資産の評価方法</t>
    <rPh sb="0" eb="4">
      <t>タナオロシ</t>
    </rPh>
    <rPh sb="5" eb="9">
      <t>ヒョウカホウホウ</t>
    </rPh>
    <phoneticPr fontId="1"/>
  </si>
  <si>
    <t>棚卸資産は低価法により評価しています。原価は平均法により算出しています。</t>
    <rPh sb="0" eb="4">
      <t>タナオロシシサ</t>
    </rPh>
    <rPh sb="5" eb="8">
      <t>テイカホウ</t>
    </rPh>
    <rPh sb="11" eb="13">
      <t>ヒョウカ</t>
    </rPh>
    <rPh sb="19" eb="21">
      <t>ゲンカ</t>
    </rPh>
    <rPh sb="22" eb="24">
      <t>ヘイキン</t>
    </rPh>
    <rPh sb="24" eb="25">
      <t>ホウ</t>
    </rPh>
    <rPh sb="28" eb="30">
      <t>サンシュツ</t>
    </rPh>
    <phoneticPr fontId="1"/>
  </si>
  <si>
    <t>（5）</t>
    <phoneticPr fontId="4"/>
  </si>
  <si>
    <t>工具器具備品</t>
    <rPh sb="0" eb="2">
      <t>コウグ</t>
    </rPh>
    <rPh sb="2" eb="4">
      <t>キグ</t>
    </rPh>
    <rPh sb="4" eb="6">
      <t>ビヒン</t>
    </rPh>
    <phoneticPr fontId="4"/>
  </si>
  <si>
    <t>（6）</t>
    <phoneticPr fontId="4"/>
  </si>
  <si>
    <t>貸倒引当金の計上基準</t>
    <rPh sb="0" eb="1">
      <t>カ</t>
    </rPh>
    <rPh sb="1" eb="2">
      <t>ダオ</t>
    </rPh>
    <rPh sb="2" eb="5">
      <t>ヒキアテキン</t>
    </rPh>
    <rPh sb="6" eb="8">
      <t>ケイジョウ</t>
    </rPh>
    <rPh sb="8" eb="10">
      <t>キジュン</t>
    </rPh>
    <phoneticPr fontId="1"/>
  </si>
  <si>
    <t>当期末の未収入金残高X,XXX千円のうち、XX.X%が特定の1社に対するものとなっています。当該顧客の信用リスクは低いと見積もっていますが、</t>
    <rPh sb="0" eb="1">
      <t>トウ</t>
    </rPh>
    <rPh sb="1" eb="3">
      <t>キマツ</t>
    </rPh>
    <phoneticPr fontId="1"/>
  </si>
  <si>
    <t>行うことが困難であるため、期末に引当金は計上していません。</t>
    <rPh sb="0" eb="1">
      <t>オコナ</t>
    </rPh>
    <rPh sb="5" eb="7">
      <t>コンナン</t>
    </rPh>
    <rPh sb="13" eb="15">
      <t>キマツ</t>
    </rPh>
    <rPh sb="16" eb="19">
      <t>ヒキアテキン</t>
    </rPh>
    <rPh sb="20" eb="22">
      <t>ケイジョウ</t>
    </rPh>
    <phoneticPr fontId="1"/>
  </si>
  <si>
    <t>当法人はXXXX年X月に株式会社△△△より□□□に関する訴訟を受けています。当該訴訟による損失の発生額については合理的に見積りを</t>
    <rPh sb="0" eb="3">
      <t>トウホウジン</t>
    </rPh>
    <rPh sb="8" eb="9">
      <t>ネン</t>
    </rPh>
    <rPh sb="10" eb="11">
      <t>ガツ</t>
    </rPh>
    <rPh sb="12" eb="16">
      <t>カブシキカイシャ</t>
    </rPh>
    <rPh sb="25" eb="26">
      <t>カン</t>
    </rPh>
    <rPh sb="28" eb="30">
      <t>ソショウ</t>
    </rPh>
    <rPh sb="31" eb="32">
      <t>ウ</t>
    </rPh>
    <rPh sb="38" eb="40">
      <t>トウガ</t>
    </rPh>
    <rPh sb="40" eb="42">
      <t>ソショウ</t>
    </rPh>
    <rPh sb="45" eb="47">
      <t>ソンシツ</t>
    </rPh>
    <rPh sb="48" eb="50">
      <t>ハッセイ</t>
    </rPh>
    <rPh sb="50" eb="51">
      <t>ガク</t>
    </rPh>
    <rPh sb="56" eb="59">
      <t>ゴウリテキ</t>
    </rPh>
    <rPh sb="60" eb="62">
      <t>ミツモリ</t>
    </rPh>
    <phoneticPr fontId="1"/>
  </si>
  <si>
    <t>貸倒引当金は、過去の実績、および滞留状況を基準に計上しています。</t>
    <rPh sb="0" eb="1">
      <t>カ</t>
    </rPh>
    <rPh sb="1" eb="2">
      <t>ダオ</t>
    </rPh>
    <rPh sb="2" eb="5">
      <t>ヒキアテキン</t>
    </rPh>
    <rPh sb="7" eb="9">
      <t>カコ</t>
    </rPh>
    <rPh sb="10" eb="12">
      <t>ジッセキ</t>
    </rPh>
    <rPh sb="16" eb="18">
      <t>タイリュウ</t>
    </rPh>
    <rPh sb="18" eb="20">
      <t>ジョウキョウ</t>
    </rPh>
    <rPh sb="21" eb="23">
      <t>キジュン</t>
    </rPh>
    <rPh sb="24" eb="26">
      <t>ケイジョウ</t>
    </rPh>
    <phoneticPr fontId="1"/>
  </si>
  <si>
    <t>チェック</t>
    <phoneticPr fontId="4"/>
  </si>
  <si>
    <t>※「その他の事業」に該当する事業がある場合は、「3-2_活動計算書_その他の事業有り」シートの活動計算書を利用してください。</t>
    <rPh sb="4" eb="5">
      <t>タ</t>
    </rPh>
    <rPh sb="6" eb="8">
      <t>ジギョウ</t>
    </rPh>
    <rPh sb="10" eb="12">
      <t>ガイトウ</t>
    </rPh>
    <rPh sb="14" eb="16">
      <t>ジギョウ</t>
    </rPh>
    <rPh sb="19" eb="21">
      <t>バアイ</t>
    </rPh>
    <rPh sb="47" eb="52">
      <t>カツドウケイサンショ</t>
    </rPh>
    <rPh sb="53" eb="55">
      <t>リヨウ</t>
    </rPh>
    <phoneticPr fontId="4"/>
  </si>
  <si>
    <r>
      <t>■ 決算資料の作成 （</t>
    </r>
    <r>
      <rPr>
        <sz val="10"/>
        <color rgb="FFFF0000"/>
        <rFont val="游ゴシック"/>
        <family val="3"/>
        <charset val="128"/>
        <scheme val="minor"/>
      </rPr>
      <t>※ガイドに手順の記載があります</t>
    </r>
    <r>
      <rPr>
        <sz val="10"/>
        <color rgb="FF333333"/>
        <rFont val="游ゴシック"/>
        <family val="3"/>
        <charset val="128"/>
        <scheme val="minor"/>
      </rPr>
      <t>）</t>
    </r>
    <rPh sb="2" eb="4">
      <t>ケッサン</t>
    </rPh>
    <rPh sb="4" eb="6">
      <t>シリョウ</t>
    </rPh>
    <rPh sb="7" eb="9">
      <t>サクセイ</t>
    </rPh>
    <rPh sb="16" eb="18">
      <t>テジュン</t>
    </rPh>
    <phoneticPr fontId="4"/>
  </si>
  <si>
    <t>当期純損益金額</t>
  </si>
  <si>
    <t>新株予約権</t>
  </si>
  <si>
    <t>※ 「事業別損益の状況」は図としてリンク貼り付けされているため、サイズを手動で調整できます。また、Macで利用している場合は内容が自動更新されないことがあります。その場合、「数式」リボンの右側にある再計算を実行してください。</t>
    <rPh sb="13" eb="14">
      <t>ズ</t>
    </rPh>
    <rPh sb="20" eb="21">
      <t>ハ</t>
    </rPh>
    <rPh sb="22" eb="23">
      <t>ツ</t>
    </rPh>
    <rPh sb="36" eb="38">
      <t>シュドウ</t>
    </rPh>
    <rPh sb="39" eb="41">
      <t>チョウセイ</t>
    </rPh>
    <rPh sb="62" eb="64">
      <t>ナイヨウ</t>
    </rPh>
    <phoneticPr fontId="1"/>
  </si>
  <si>
    <t>繰越利益剰余金</t>
    <rPh sb="4" eb="7">
      <t>ジョウヨキン</t>
    </rPh>
    <phoneticPr fontId="1"/>
  </si>
  <si>
    <t>売上高</t>
  </si>
  <si>
    <t>【事】受取民間助成金</t>
  </si>
  <si>
    <t>【管】受取民間助成金</t>
  </si>
  <si>
    <t>売上高 計</t>
  </si>
  <si>
    <t>期首商品棚卸</t>
  </si>
  <si>
    <t>当期商品仕入</t>
  </si>
  <si>
    <t>【事】役員報酬</t>
  </si>
  <si>
    <t>【事】謝金</t>
  </si>
  <si>
    <t>他勘定振替高(商)</t>
  </si>
  <si>
    <t>期末商品棚卸</t>
  </si>
  <si>
    <t>商品売上原価</t>
  </si>
  <si>
    <t>売上総損益金額</t>
  </si>
  <si>
    <t>販売管理費</t>
  </si>
  <si>
    <t>法定福利費</t>
  </si>
  <si>
    <t>販売管理費 計</t>
  </si>
  <si>
    <t>営業損益金額</t>
  </si>
  <si>
    <t>営業外収益</t>
  </si>
  <si>
    <t>営業外費用</t>
  </si>
  <si>
    <t>経常損益金額</t>
  </si>
  <si>
    <t>特別利益</t>
  </si>
  <si>
    <t>特別損失</t>
  </si>
  <si>
    <t>税引前当期純損益金額</t>
  </si>
  <si>
    <t>法人税等</t>
  </si>
  <si>
    <t>法人税・住民税及び事業税</t>
  </si>
  <si>
    <t>法人税等調整額</t>
  </si>
  <si>
    <t>勘定科目</t>
  </si>
  <si>
    <t>【管】資産受贈益</t>
  </si>
  <si>
    <t>【管】施設等受入評価益</t>
  </si>
  <si>
    <t>【管】ボランティア受入評価益</t>
  </si>
  <si>
    <t>【管】為替差益</t>
  </si>
  <si>
    <t>【事】受取寄附金</t>
  </si>
  <si>
    <t>【事】資産受贈益</t>
  </si>
  <si>
    <t>【事】施設等受入評価益</t>
  </si>
  <si>
    <t>【事】ボランティア受入評価益</t>
  </si>
  <si>
    <t>【事】受取国庫補助金</t>
  </si>
  <si>
    <t>【事】受取利息</t>
  </si>
  <si>
    <t>【事】為替差益</t>
  </si>
  <si>
    <t>【事】雑収益</t>
  </si>
  <si>
    <t>【事】交際費</t>
  </si>
  <si>
    <t>受取手形</t>
  </si>
  <si>
    <t>不渡手形</t>
  </si>
  <si>
    <t>貸倒引当金(売)</t>
  </si>
  <si>
    <t>完成工事未収入金</t>
  </si>
  <si>
    <t>有価証券</t>
  </si>
  <si>
    <t>商品</t>
  </si>
  <si>
    <t>製品</t>
  </si>
  <si>
    <t>副産物作業くず</t>
  </si>
  <si>
    <t>半製品</t>
  </si>
  <si>
    <t>原材料</t>
  </si>
  <si>
    <t>仕掛品</t>
  </si>
  <si>
    <t>貯蔵品</t>
  </si>
  <si>
    <t>未成工事支出金</t>
  </si>
  <si>
    <t>前渡金</t>
  </si>
  <si>
    <t>繰延税金資産(流)</t>
  </si>
  <si>
    <t>未収収益</t>
  </si>
  <si>
    <t>短期貸付金</t>
  </si>
  <si>
    <t>未収還付法人税等</t>
  </si>
  <si>
    <t>役員貸付金</t>
  </si>
  <si>
    <t>仮払金</t>
  </si>
  <si>
    <t>預け金</t>
  </si>
  <si>
    <t>仮払消費税</t>
  </si>
  <si>
    <t>貸倒引当金(他)</t>
  </si>
  <si>
    <t>建物</t>
  </si>
  <si>
    <t>附属設備</t>
  </si>
  <si>
    <t>構築物</t>
  </si>
  <si>
    <t>機械装置</t>
  </si>
  <si>
    <t>車両運搬具</t>
  </si>
  <si>
    <t>工具器具備品</t>
  </si>
  <si>
    <t>一括償却資産</t>
  </si>
  <si>
    <t>減価償却累計額</t>
  </si>
  <si>
    <t>土地</t>
  </si>
  <si>
    <t>建設仮勘定</t>
  </si>
  <si>
    <t>電話加入権</t>
  </si>
  <si>
    <t>施設利用権</t>
  </si>
  <si>
    <t>工業所有権</t>
  </si>
  <si>
    <t>営業権</t>
  </si>
  <si>
    <t>借地権</t>
  </si>
  <si>
    <t>ソフトウェア</t>
  </si>
  <si>
    <t>投資有価証券</t>
  </si>
  <si>
    <t>関係会社株式</t>
  </si>
  <si>
    <t>出資金</t>
  </si>
  <si>
    <t>関係会社出資金</t>
  </si>
  <si>
    <t>敷金</t>
  </si>
  <si>
    <t>差入保証金</t>
  </si>
  <si>
    <t>長期貸付金</t>
  </si>
  <si>
    <t>長期固定性預金</t>
  </si>
  <si>
    <t>長期滞留債権</t>
  </si>
  <si>
    <t>長期前払費用</t>
  </si>
  <si>
    <t>繰延税金資産(固)</t>
  </si>
  <si>
    <t>預託金</t>
  </si>
  <si>
    <t>貸倒引当金(投)</t>
  </si>
  <si>
    <t>保険積立金</t>
  </si>
  <si>
    <t>創立費</t>
  </si>
  <si>
    <t>権利金</t>
  </si>
  <si>
    <t>開業費</t>
  </si>
  <si>
    <t>開発費</t>
  </si>
  <si>
    <t>複合</t>
  </si>
  <si>
    <t>未確定勘定</t>
  </si>
  <si>
    <t>支払手形</t>
  </si>
  <si>
    <t>買掛金</t>
  </si>
  <si>
    <t>工事未払金</t>
  </si>
  <si>
    <t>設備支払手形</t>
  </si>
  <si>
    <t>短期借入金</t>
  </si>
  <si>
    <t>役員借入金</t>
  </si>
  <si>
    <t>未払費用</t>
  </si>
  <si>
    <t>未払配当金</t>
  </si>
  <si>
    <t>未払役員賞与</t>
  </si>
  <si>
    <t>未払法人税等</t>
  </si>
  <si>
    <t>未払事業税等</t>
  </si>
  <si>
    <t>未払消費税等</t>
  </si>
  <si>
    <t>繰延税金負債(流)</t>
  </si>
  <si>
    <t>前受金</t>
  </si>
  <si>
    <t>前受収益</t>
  </si>
  <si>
    <t>仮受金</t>
  </si>
  <si>
    <t>預り保証金</t>
  </si>
  <si>
    <t>割引手形</t>
  </si>
  <si>
    <t>裏書手形</t>
  </si>
  <si>
    <t>仮受消費税</t>
  </si>
  <si>
    <t>賞与引当金</t>
  </si>
  <si>
    <t>未成工事受入金</t>
  </si>
  <si>
    <t>長期借入金</t>
  </si>
  <si>
    <t>長期未払金</t>
  </si>
  <si>
    <t>繰延税金負債(固)</t>
  </si>
  <si>
    <t>退職給付引当金</t>
  </si>
  <si>
    <t>資本金</t>
  </si>
  <si>
    <t>新株式申込証拠金</t>
  </si>
  <si>
    <t>資本準備金</t>
  </si>
  <si>
    <t>資本金及び準備金減少差益</t>
  </si>
  <si>
    <t>自己株処分差益</t>
  </si>
  <si>
    <t>利益準備金</t>
  </si>
  <si>
    <t>別途積立金</t>
  </si>
  <si>
    <t>繰越利益剰余金</t>
  </si>
  <si>
    <t>自己株式</t>
  </si>
  <si>
    <t>自己株式申込証拠金</t>
  </si>
  <si>
    <t>その他有価証券評価差額金</t>
  </si>
  <si>
    <t>繰延ヘッジ損益</t>
  </si>
  <si>
    <t>土地再評価差額金</t>
  </si>
  <si>
    <t>損益</t>
  </si>
  <si>
    <t>売上値引高</t>
  </si>
  <si>
    <t>売上戻り高</t>
  </si>
  <si>
    <t>売上割戻し高</t>
  </si>
  <si>
    <t>役務収益</t>
  </si>
  <si>
    <t>前年度繰越収益</t>
  </si>
  <si>
    <t>完成工事高</t>
  </si>
  <si>
    <t>期首商品棚卸高</t>
  </si>
  <si>
    <t>仕入高</t>
  </si>
  <si>
    <t>仕入値引高</t>
  </si>
  <si>
    <t>仕入戻し高</t>
  </si>
  <si>
    <t>仕入割戻し高</t>
  </si>
  <si>
    <t>前年度繰越費用</t>
  </si>
  <si>
    <t>期末商品棚卸高</t>
  </si>
  <si>
    <t>役員賞与</t>
  </si>
  <si>
    <t>賞与</t>
  </si>
  <si>
    <t>退職金</t>
  </si>
  <si>
    <t>福利厚生費</t>
  </si>
  <si>
    <t>退職給付繰入額</t>
  </si>
  <si>
    <t>採用教育費</t>
  </si>
  <si>
    <t>外注費</t>
  </si>
  <si>
    <t>荷造運賃</t>
  </si>
  <si>
    <t>広告宣伝費</t>
  </si>
  <si>
    <t>交際費</t>
  </si>
  <si>
    <t>通信費</t>
  </si>
  <si>
    <t>販売手数料</t>
  </si>
  <si>
    <t>販売促進費</t>
  </si>
  <si>
    <t>事務用品費</t>
  </si>
  <si>
    <t>新聞図書費</t>
  </si>
  <si>
    <t>リース料</t>
  </si>
  <si>
    <t>支払報酬料</t>
  </si>
  <si>
    <t>寄付金</t>
  </si>
  <si>
    <t>燃料費</t>
  </si>
  <si>
    <t>研究開発費</t>
  </si>
  <si>
    <t>長期前払費用償却</t>
  </si>
  <si>
    <t>繰延資産償却(販)</t>
  </si>
  <si>
    <t>貸倒損失(販)</t>
  </si>
  <si>
    <t>貸倒繰入額(販)</t>
  </si>
  <si>
    <t>管理諸費</t>
  </si>
  <si>
    <t>賞与引当金繰入</t>
  </si>
  <si>
    <t>受取利息</t>
  </si>
  <si>
    <t>受取配当金</t>
  </si>
  <si>
    <t>仕入割引</t>
  </si>
  <si>
    <t>有価証券売却益</t>
  </si>
  <si>
    <t>雑収入</t>
  </si>
  <si>
    <t>為替差益</t>
  </si>
  <si>
    <t>割引料</t>
  </si>
  <si>
    <t>手形売却損</t>
  </si>
  <si>
    <t>貸倒損失(外)</t>
  </si>
  <si>
    <t>売上割引</t>
  </si>
  <si>
    <t>有価証券売却損</t>
  </si>
  <si>
    <t>繰延資産償却(外)</t>
  </si>
  <si>
    <t>貸倒繰入額(外)</t>
  </si>
  <si>
    <t>雑損失</t>
  </si>
  <si>
    <t>前期損益修正益</t>
  </si>
  <si>
    <t>固定資産売却益</t>
  </si>
  <si>
    <t>投資有価証券売却益</t>
  </si>
  <si>
    <t>貸倒引当金戻入益</t>
  </si>
  <si>
    <t>前期損益修正損</t>
  </si>
  <si>
    <t>固定資産売却損</t>
  </si>
  <si>
    <t>固定資産除却損</t>
  </si>
  <si>
    <t>投資有価証券売却損</t>
  </si>
  <si>
    <t>※5　部門は10個が上限になりますので、10個超の方はご利用いただけません。</t>
    <rPh sb="3" eb="5">
      <t>ブモン</t>
    </rPh>
    <rPh sb="8" eb="9">
      <t>コ</t>
    </rPh>
    <rPh sb="10" eb="12">
      <t>ジョウゲン</t>
    </rPh>
    <rPh sb="22" eb="23">
      <t>コ</t>
    </rPh>
    <rPh sb="23" eb="24">
      <t>チョウ</t>
    </rPh>
    <rPh sb="25" eb="26">
      <t>カタ</t>
    </rPh>
    <rPh sb="28" eb="30">
      <t>リヨウ</t>
    </rPh>
    <phoneticPr fontId="4"/>
  </si>
  <si>
    <t>1. 部門別に記載</t>
  </si>
  <si>
    <t>3. 会計freeeから出力した「貸借対照表」と「損益計算書」のデータを右のボタンからインポートします。</t>
    <rPh sb="3" eb="5">
      <t>カイケイ</t>
    </rPh>
    <rPh sb="12" eb="14">
      <t>シュツリョク</t>
    </rPh>
    <rPh sb="17" eb="22">
      <t>タイシャ</t>
    </rPh>
    <rPh sb="36" eb="37">
      <t>ミギ</t>
    </rPh>
    <phoneticPr fontId="4"/>
  </si>
  <si>
    <t>※2　貸借対照表と損益計算書をインポートする時には、必ずA1セル（１番左上のセル）をスタートのセルとしてインポートするようにします（セルが1つでもずれると正しく集計されません）。</t>
    <rPh sb="3" eb="8">
      <t>タイsy</t>
    </rPh>
    <rPh sb="22" eb="23">
      <t>トキ</t>
    </rPh>
    <rPh sb="26" eb="27">
      <t>カナラ</t>
    </rPh>
    <rPh sb="33" eb="35">
      <t>イチバン</t>
    </rPh>
    <rPh sb="35" eb="37">
      <t>ヒダリウエ</t>
    </rPh>
    <rPh sb="77" eb="78">
      <t>タダ</t>
    </rPh>
    <rPh sb="80" eb="82">
      <t>シュウケイ</t>
    </rPh>
    <phoneticPr fontId="4"/>
  </si>
  <si>
    <t>NPO法人〇〇〇〇</t>
    <rPh sb="3" eb="5">
      <t>ホウジン</t>
    </rPh>
    <phoneticPr fontId="4"/>
  </si>
  <si>
    <t>【管】施設等受入評価益</t>
    <phoneticPr fontId="4"/>
  </si>
  <si>
    <t>【管】ボランティア受入評価益</t>
    <phoneticPr fontId="4"/>
  </si>
  <si>
    <t>A事業</t>
    <rPh sb="1" eb="3">
      <t>ジギョウ</t>
    </rPh>
    <phoneticPr fontId="1"/>
  </si>
  <si>
    <t>B事業</t>
    <rPh sb="1" eb="3">
      <t>ジギョウ</t>
    </rPh>
    <phoneticPr fontId="1"/>
  </si>
  <si>
    <t>C事業</t>
    <rPh sb="1" eb="3">
      <t>ジギョウ</t>
    </rPh>
    <phoneticPr fontId="1"/>
  </si>
  <si>
    <t>D事業</t>
    <rPh sb="1" eb="3">
      <t>ジギョウ</t>
    </rPh>
    <phoneticPr fontId="1"/>
  </si>
  <si>
    <t>E事業</t>
    <rPh sb="1" eb="3">
      <t>ジギョウ</t>
    </rPh>
    <phoneticPr fontId="1"/>
  </si>
  <si>
    <t>F事業</t>
    <rPh sb="1" eb="3">
      <t>ジギョウ</t>
    </rPh>
    <phoneticPr fontId="1"/>
  </si>
  <si>
    <t>G事業</t>
    <rPh sb="1" eb="3">
      <t>ジギョウ</t>
    </rPh>
    <phoneticPr fontId="1"/>
  </si>
  <si>
    <t>H事業</t>
    <rPh sb="1" eb="3">
      <t>ジギョウ</t>
    </rPh>
    <phoneticPr fontId="1"/>
  </si>
  <si>
    <t>I事業</t>
    <rPh sb="1" eb="3">
      <t>ジギョウ</t>
    </rPh>
    <phoneticPr fontId="1"/>
  </si>
  <si>
    <t>J事業</t>
    <rPh sb="1" eb="3">
      <t>ジギョウ</t>
    </rPh>
    <phoneticPr fontId="1"/>
  </si>
  <si>
    <t>✕</t>
  </si>
  <si>
    <t>財務諸表の作成は、NPO法人会計基準（２０１０年７月２０日　２０１7年１２月１２日最終改正　ＮＰＯ法人会計基準協議会）によっています。</t>
    <rPh sb="41" eb="43">
      <t>サイシュウ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</si>
</sst>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quot;△ &quot;#,###"/>
    <numFmt numFmtId="178" formatCode="General&quot;.&quot;"/>
  </numFmts>
  <fonts count="61">
    <font>
      <sz val="11"/>
      <color rgb="FF000000"/>
      <name val="游ゴシック"/>
      <family val="2"/>
      <charset val="128"/>
      <scheme val="minor"/>
    </font>
    <font>
      <sz val="6"/>
      <color rgb="FF000000"/>
      <name val="游ゴシック"/>
      <family val="2"/>
      <charset val="128"/>
      <scheme val="minor"/>
    </font>
    <font>
      <u/>
      <sz val="11"/>
      <color rgb="FF0563C1"/>
      <name val="游ゴシック"/>
      <family val="2"/>
      <charset val="128"/>
      <scheme val="minor"/>
    </font>
    <font>
      <b/>
      <sz val="12"/>
      <color rgb="FF333333"/>
      <name val="游ゴシック"/>
      <family val="3"/>
      <charset val="128"/>
      <scheme val="minor"/>
    </font>
    <font>
      <sz val="6"/>
      <color rgb="FF000000"/>
      <name val="ＭＳ Ｐゴシック"/>
      <family val="3"/>
      <charset val="128"/>
    </font>
    <font>
      <b/>
      <sz val="13"/>
      <color rgb="FF333333"/>
      <name val="游ゴシック"/>
      <family val="3"/>
      <charset val="128"/>
      <scheme val="minor"/>
    </font>
    <font>
      <sz val="10"/>
      <color rgb="FF333333"/>
      <name val="游ゴシック"/>
      <family val="3"/>
      <charset val="128"/>
      <scheme val="minor"/>
    </font>
    <font>
      <sz val="10"/>
      <color rgb="FFCC3300"/>
      <name val="游ゴシック"/>
      <family val="3"/>
      <charset val="128"/>
      <scheme val="minor"/>
    </font>
    <font>
      <u/>
      <sz val="10"/>
      <color rgb="FF008080"/>
      <name val="游ゴシック"/>
      <family val="3"/>
      <charset val="128"/>
      <scheme val="minor"/>
    </font>
    <font>
      <sz val="9"/>
      <color rgb="FF333333"/>
      <name val="游ゴシック"/>
      <family val="3"/>
      <charset val="128"/>
      <scheme val="minor"/>
    </font>
    <font>
      <sz val="12"/>
      <color rgb="FF333333"/>
      <name val="游ゴシック"/>
      <family val="3"/>
      <charset val="128"/>
      <scheme val="minor"/>
    </font>
    <font>
      <sz val="6"/>
      <color rgb="FF000000"/>
      <name val="游ゴシック"/>
      <family val="3"/>
      <charset val="128"/>
    </font>
    <font>
      <sz val="11"/>
      <color rgb="FF333333"/>
      <name val="游ゴシック"/>
      <family val="3"/>
      <charset val="128"/>
      <scheme val="minor"/>
    </font>
    <font>
      <sz val="9"/>
      <color rgb="FF000000"/>
      <name val="游ゴシック"/>
      <family val="3"/>
      <charset val="128"/>
      <scheme val="minor"/>
    </font>
    <font>
      <sz val="10"/>
      <color rgb="FF000000"/>
      <name val="游ゴシック"/>
      <family val="3"/>
      <charset val="128"/>
      <scheme val="minor"/>
    </font>
    <font>
      <sz val="8"/>
      <color rgb="FF000000"/>
      <name val="游ゴシック"/>
      <family val="3"/>
      <charset val="128"/>
      <scheme val="minor"/>
    </font>
    <font>
      <b/>
      <sz val="18"/>
      <color rgb="FF666699"/>
      <name val="ＭＳ Ｐゴシック"/>
      <family val="3"/>
      <charset val="128"/>
    </font>
    <font>
      <b/>
      <sz val="8"/>
      <color rgb="FFC00000"/>
      <name val="游ゴシック"/>
      <family val="3"/>
      <charset val="128"/>
      <scheme val="minor"/>
    </font>
    <font>
      <sz val="11"/>
      <color rgb="FF000000"/>
      <name val="ＭＳ Ｐゴシック"/>
      <family val="3"/>
      <charset val="128"/>
    </font>
    <font>
      <sz val="10"/>
      <color rgb="FF000000"/>
      <name val="游ゴシック"/>
      <family val="3"/>
      <charset val="128"/>
      <scheme val="minor"/>
    </font>
    <font>
      <sz val="11"/>
      <color rgb="FF000000"/>
      <name val="游ゴシック"/>
      <family val="3"/>
      <charset val="128"/>
      <scheme val="minor"/>
    </font>
    <font>
      <sz val="9"/>
      <color rgb="FF000000"/>
      <name val="游ゴシック"/>
      <family val="3"/>
      <charset val="128"/>
      <scheme val="minor"/>
    </font>
    <font>
      <sz val="8"/>
      <color rgb="FF000000"/>
      <name val="游ゴシック"/>
      <family val="3"/>
      <charset val="128"/>
      <scheme val="minor"/>
    </font>
    <font>
      <b/>
      <sz val="10"/>
      <color rgb="FF000000"/>
      <name val="游ゴシック"/>
      <family val="3"/>
      <charset val="128"/>
      <scheme val="minor"/>
    </font>
    <font>
      <sz val="10"/>
      <color rgb="FF000000"/>
      <name val="游ゴシック"/>
      <family val="3"/>
      <charset val="128"/>
      <scheme val="minor"/>
    </font>
    <font>
      <sz val="10"/>
      <color rgb="FFFF0000"/>
      <name val="游ゴシック"/>
      <family val="3"/>
      <charset val="128"/>
      <scheme val="minor"/>
    </font>
    <font>
      <b/>
      <sz val="10"/>
      <color rgb="FF000000"/>
      <name val="游ゴシック"/>
      <family val="3"/>
      <charset val="128"/>
      <scheme val="minor"/>
    </font>
    <font>
      <b/>
      <sz val="10"/>
      <color rgb="FF000000"/>
      <name val="ＭＳ Ｐ明朝"/>
      <family val="1"/>
      <charset val="128"/>
    </font>
    <font>
      <b/>
      <u/>
      <sz val="16"/>
      <color rgb="FF000000"/>
      <name val="ＭＳ Ｐ明朝"/>
      <family val="1"/>
      <charset val="128"/>
    </font>
    <font>
      <b/>
      <sz val="12"/>
      <color rgb="FF000000"/>
      <name val="ＭＳ Ｐ明朝"/>
      <family val="1"/>
      <charset val="128"/>
    </font>
    <font>
      <b/>
      <sz val="10"/>
      <color rgb="FF000000"/>
      <name val="ＭＳ Ｐ明朝"/>
      <family val="1"/>
      <charset val="128"/>
    </font>
    <font>
      <b/>
      <sz val="10"/>
      <color rgb="FF000000"/>
      <name val="ＭＳ 明朝"/>
      <family val="1"/>
      <charset val="128"/>
    </font>
    <font>
      <sz val="10"/>
      <color rgb="FF000000"/>
      <name val="ＭＳ Ｐ明朝"/>
      <family val="1"/>
      <charset val="128"/>
    </font>
    <font>
      <sz val="10"/>
      <color rgb="FF000000"/>
      <name val="ＭＳ Ｐ明朝"/>
      <family val="1"/>
      <charset val="128"/>
    </font>
    <font>
      <sz val="11"/>
      <color rgb="FF000000"/>
      <name val="ＭＳ Ｐ明朝"/>
      <family val="1"/>
      <charset val="128"/>
    </font>
    <font>
      <sz val="11"/>
      <color rgb="FF000000"/>
      <name val="ＭＳ Ｐ明朝"/>
      <family val="1"/>
      <charset val="128"/>
    </font>
    <font>
      <u/>
      <sz val="16"/>
      <color rgb="FF000000"/>
      <name val="ＭＳ Ｐ明朝"/>
      <family val="1"/>
      <charset val="128"/>
    </font>
    <font>
      <b/>
      <sz val="12"/>
      <color rgb="FF000000"/>
      <name val="ＭＳ Ｐ明朝"/>
      <family val="1"/>
      <charset val="128"/>
    </font>
    <font>
      <sz val="10"/>
      <color rgb="FF000000"/>
      <name val="ＭＳ Ｐ明朝"/>
      <family val="1"/>
      <charset val="128"/>
    </font>
    <font>
      <sz val="11"/>
      <color rgb="FF000000"/>
      <name val="游ゴシック"/>
      <family val="3"/>
      <charset val="128"/>
      <scheme val="minor"/>
    </font>
    <font>
      <b/>
      <sz val="16"/>
      <color rgb="FF000000"/>
      <name val="ＭＳ Ｐ明朝"/>
      <family val="1"/>
      <charset val="128"/>
    </font>
    <font>
      <sz val="16"/>
      <color rgb="FF000000"/>
      <name val="ＭＳ Ｐ明朝"/>
      <family val="1"/>
      <charset val="128"/>
    </font>
    <font>
      <b/>
      <sz val="11"/>
      <color rgb="FF000000"/>
      <name val="ＭＳ Ｐ明朝"/>
      <family val="1"/>
      <charset val="128"/>
    </font>
    <font>
      <b/>
      <sz val="10"/>
      <color rgb="FF000000"/>
      <name val="ＭＳ Ｐ明朝"/>
      <family val="1"/>
      <charset val="128"/>
    </font>
    <font>
      <b/>
      <sz val="11"/>
      <color rgb="FF000000"/>
      <name val="ＭＳ Ｐ明朝"/>
      <family val="1"/>
      <charset val="128"/>
    </font>
    <font>
      <sz val="11"/>
      <color rgb="FF000000"/>
      <name val="ＭＳ Ｐ明朝"/>
      <family val="1"/>
      <charset val="128"/>
    </font>
    <font>
      <b/>
      <u/>
      <sz val="14"/>
      <color rgb="FF000000"/>
      <name val="ＭＳ Ｐ明朝"/>
      <family val="1"/>
      <charset val="128"/>
    </font>
    <font>
      <u/>
      <sz val="14"/>
      <color rgb="FF000000"/>
      <name val="ＭＳ Ｐ明朝"/>
      <family val="1"/>
      <charset val="128"/>
    </font>
    <font>
      <u/>
      <sz val="14"/>
      <color rgb="FF000000"/>
      <name val="ＭＳ Ｐ明朝"/>
      <family val="1"/>
      <charset val="128"/>
    </font>
    <font>
      <sz val="10"/>
      <color rgb="FF000000"/>
      <name val="ＭＳ Ｐ明朝"/>
      <family val="1"/>
      <charset val="128"/>
    </font>
    <font>
      <sz val="9"/>
      <color rgb="FF000000"/>
      <name val="ＭＳ Ｐ明朝"/>
      <family val="1"/>
      <charset val="128"/>
    </font>
    <font>
      <sz val="10"/>
      <color rgb="FF000000"/>
      <name val="游ゴシック"/>
      <family val="2"/>
      <charset val="128"/>
      <scheme val="minor"/>
    </font>
    <font>
      <sz val="9"/>
      <color rgb="FF000000"/>
      <name val="ＭＳ Ｐ明朝"/>
      <family val="1"/>
      <charset val="128"/>
    </font>
    <font>
      <sz val="9"/>
      <color rgb="FF000000"/>
      <name val="ＭＳ Ｐ明朝"/>
      <family val="1"/>
      <charset val="128"/>
    </font>
    <font>
      <b/>
      <sz val="11"/>
      <color rgb="FF000000"/>
      <name val="游ゴシック"/>
      <family val="3"/>
      <charset val="128"/>
    </font>
    <font>
      <b/>
      <sz val="10"/>
      <color rgb="FF000000"/>
      <name val="游ゴシック"/>
      <family val="3"/>
      <charset val="128"/>
    </font>
    <font>
      <sz val="11"/>
      <color rgb="FF000000"/>
      <name val="ＭＳ Ｐゴシック"/>
      <family val="3"/>
      <charset val="128"/>
    </font>
    <font>
      <sz val="11"/>
      <color rgb="FFFF0000"/>
      <name val="ＭＳ Ｐ明朝"/>
      <family val="1"/>
      <charset val="128"/>
    </font>
    <font>
      <sz val="11"/>
      <color rgb="FF000000"/>
      <name val="游ゴシック"/>
      <family val="3"/>
      <charset val="128"/>
    </font>
    <font>
      <sz val="9"/>
      <color indexed="81"/>
      <name val="MS P ゴシック"/>
      <family val="3"/>
      <charset val="128"/>
    </font>
    <font>
      <b/>
      <sz val="9"/>
      <color indexed="81"/>
      <name val="MS P ゴシック"/>
      <family val="3"/>
      <charset val="128"/>
    </font>
  </fonts>
  <fills count="34">
    <fill>
      <patternFill patternType="none"/>
    </fill>
    <fill>
      <patternFill patternType="gray125"/>
    </fill>
    <fill>
      <patternFill patternType="solid">
        <fgColor rgb="FFCCECFF"/>
        <bgColor indexed="64"/>
      </patternFill>
    </fill>
    <fill>
      <patternFill patternType="solid">
        <fgColor rgb="FFFFFFFF"/>
        <bgColor indexed="64"/>
      </patternFill>
    </fill>
    <fill>
      <patternFill patternType="solid">
        <fgColor rgb="FFFFFF99"/>
        <bgColor indexed="64"/>
      </patternFill>
    </fill>
    <fill>
      <patternFill patternType="solid">
        <fgColor rgb="FFFCFDCF"/>
        <bgColor indexed="64"/>
      </patternFill>
    </fill>
    <fill>
      <patternFill patternType="solid">
        <fgColor rgb="FFFFFFCC"/>
        <bgColor indexed="64"/>
      </patternFill>
    </fill>
    <fill>
      <patternFill patternType="solid">
        <fgColor rgb="FFF2F2F2"/>
        <bgColor indexed="64"/>
      </patternFill>
    </fill>
    <fill>
      <patternFill patternType="solid">
        <fgColor rgb="FFCCFFCC"/>
        <bgColor indexed="64"/>
      </patternFill>
    </fill>
    <fill>
      <patternFill patternType="solid">
        <fgColor rgb="FFCCFFFF"/>
        <bgColor indexed="64"/>
      </patternFill>
    </fill>
    <fill>
      <patternFill patternType="solid">
        <fgColor rgb="FFFFCCCC"/>
        <bgColor indexed="64"/>
      </patternFill>
    </fill>
    <fill>
      <patternFill patternType="solid">
        <fgColor rgb="FFCCCCFF"/>
        <bgColor indexed="64"/>
      </patternFill>
    </fill>
    <fill>
      <patternFill patternType="solid">
        <fgColor rgb="FFCCFF66"/>
        <bgColor indexed="64"/>
      </patternFill>
    </fill>
    <fill>
      <patternFill patternType="solid">
        <fgColor rgb="FFD8D8D8"/>
        <bgColor indexed="64"/>
      </patternFill>
    </fill>
    <fill>
      <patternFill patternType="solid">
        <fgColor rgb="FFFFFFFF"/>
        <bgColor indexed="42"/>
      </patternFill>
    </fill>
    <fill>
      <patternFill patternType="solid">
        <fgColor rgb="FFFFFFCC"/>
        <bgColor indexed="26"/>
      </patternFill>
    </fill>
    <fill>
      <patternFill patternType="solid">
        <fgColor rgb="FFFFCCFF"/>
        <bgColor indexed="64"/>
      </patternFill>
    </fill>
    <fill>
      <patternFill patternType="solid">
        <fgColor rgb="FFFFFFFF"/>
        <bgColor indexed="8"/>
      </patternFill>
    </fill>
    <fill>
      <patternFill patternType="solid">
        <fgColor rgb="FFFFFFFF"/>
        <bgColor indexed="64"/>
      </patternFill>
    </fill>
    <fill>
      <patternFill patternType="solid">
        <fgColor rgb="FFC0C0C0"/>
        <bgColor indexed="8"/>
      </patternFill>
    </fill>
    <fill>
      <patternFill patternType="solid">
        <fgColor rgb="FFFFFFFF"/>
        <bgColor indexed="8"/>
      </patternFill>
    </fill>
    <fill>
      <patternFill patternType="solid">
        <fgColor rgb="FFD8D8D8"/>
        <bgColor indexed="8"/>
      </patternFill>
    </fill>
    <fill>
      <patternFill patternType="solid">
        <fgColor rgb="FFBFBFBF"/>
        <bgColor indexed="8"/>
      </patternFill>
    </fill>
    <fill>
      <patternFill patternType="solid">
        <fgColor rgb="FFBFBFBF"/>
        <bgColor indexed="64"/>
      </patternFill>
    </fill>
    <fill>
      <patternFill patternType="solid">
        <fgColor rgb="FFCCFFCC"/>
        <bgColor indexed="8"/>
      </patternFill>
    </fill>
    <fill>
      <patternFill patternType="solid">
        <fgColor rgb="FFC0C0C0"/>
        <bgColor indexed="64"/>
      </patternFill>
    </fill>
    <fill>
      <patternFill patternType="solid">
        <fgColor rgb="FFFFCC66"/>
        <bgColor indexed="64"/>
      </patternFill>
    </fill>
    <fill>
      <patternFill patternType="solid">
        <fgColor rgb="FFBFBFBF"/>
        <bgColor indexed="42"/>
      </patternFill>
    </fill>
    <fill>
      <patternFill patternType="solid">
        <fgColor rgb="FFBFBFBF"/>
        <bgColor indexed="42"/>
      </patternFill>
    </fill>
    <fill>
      <patternFill patternType="solid">
        <fgColor rgb="FFFFFFFF"/>
        <bgColor indexed="26"/>
      </patternFill>
    </fill>
    <fill>
      <patternFill patternType="solid">
        <fgColor rgb="FFFFFFCC"/>
        <bgColor indexed="8"/>
      </patternFill>
    </fill>
    <fill>
      <patternFill patternType="solid">
        <fgColor rgb="FFFFFFCC"/>
        <bgColor rgb="FF000000"/>
      </patternFill>
    </fill>
    <fill>
      <patternFill patternType="solid">
        <fgColor rgb="FFE7E6E6"/>
        <bgColor indexed="64"/>
      </patternFill>
    </fill>
    <fill>
      <patternFill patternType="solid">
        <fgColor rgb="FFFFFFFF"/>
        <bgColor indexed="26"/>
      </patternFill>
    </fill>
  </fills>
  <borders count="12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style="hair">
        <color rgb="FF000000"/>
      </top>
      <bottom style="hair">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double">
        <color rgb="FF000000"/>
      </left>
      <right style="thin">
        <color rgb="FF000000"/>
      </right>
      <top style="thin">
        <color rgb="FF000000"/>
      </top>
      <bottom style="thin">
        <color rgb="FF000000"/>
      </bottom>
      <diagonal/>
    </border>
    <border>
      <left/>
      <right style="thin">
        <color rgb="FF000000"/>
      </right>
      <top style="thin">
        <color rgb="FF000000"/>
      </top>
      <bottom/>
      <diagonal/>
    </border>
    <border diagonalDown="1">
      <left style="thin">
        <color rgb="FF000000"/>
      </left>
      <right style="thin">
        <color rgb="FF000000"/>
      </right>
      <top style="thin">
        <color rgb="FF000000"/>
      </top>
      <bottom/>
      <diagonal style="thin">
        <color rgb="FF000000"/>
      </diagonal>
    </border>
    <border diagonalDown="1">
      <left style="thin">
        <color rgb="FF000000"/>
      </left>
      <right/>
      <top style="thin">
        <color rgb="FF000000"/>
      </top>
      <bottom/>
      <diagonal style="thin">
        <color rgb="FF000000"/>
      </diagonal>
    </border>
    <border diagonalDown="1">
      <left style="double">
        <color rgb="FF000000"/>
      </left>
      <right style="thin">
        <color rgb="FF000000"/>
      </right>
      <top style="thin">
        <color rgb="FF000000"/>
      </top>
      <bottom/>
      <diagonal style="thin">
        <color rgb="FF000000"/>
      </diagonal>
    </border>
    <border>
      <left style="thin">
        <color rgb="FF000000"/>
      </left>
      <right/>
      <top/>
      <bottom/>
      <diagonal/>
    </border>
    <border>
      <left/>
      <right style="thin">
        <color rgb="FF000000"/>
      </right>
      <top/>
      <bottom/>
      <diagonal/>
    </border>
    <border>
      <left/>
      <right/>
      <top style="hair">
        <color rgb="FF000000"/>
      </top>
      <bottom style="hair">
        <color rgb="FF000000"/>
      </bottom>
      <diagonal/>
    </border>
    <border diagonalDown="1">
      <left style="thin">
        <color rgb="FF000000"/>
      </left>
      <right style="thin">
        <color rgb="FF000000"/>
      </right>
      <top style="hair">
        <color rgb="FF000000"/>
      </top>
      <bottom style="hair">
        <color rgb="FF000000"/>
      </bottom>
      <diagonal style="thin">
        <color rgb="FF000000"/>
      </diagonal>
    </border>
    <border diagonalDown="1">
      <left style="thin">
        <color rgb="FF000000"/>
      </left>
      <right/>
      <top style="hair">
        <color rgb="FF000000"/>
      </top>
      <bottom style="hair">
        <color rgb="FF000000"/>
      </bottom>
      <diagonal style="thin">
        <color rgb="FF000000"/>
      </diagonal>
    </border>
    <border diagonalDown="1">
      <left style="double">
        <color rgb="FF000000"/>
      </left>
      <right style="thin">
        <color rgb="FF000000"/>
      </right>
      <top style="hair">
        <color rgb="FF000000"/>
      </top>
      <bottom style="hair">
        <color rgb="FF000000"/>
      </bottom>
      <diagonal style="thin">
        <color rgb="FF000000"/>
      </diagonal>
    </border>
    <border diagonalDown="1">
      <left style="thin">
        <color rgb="FF000000"/>
      </left>
      <right style="thin">
        <color rgb="FF000000"/>
      </right>
      <top/>
      <bottom/>
      <diagonal style="thin">
        <color rgb="FF000000"/>
      </diagonal>
    </border>
    <border diagonalDown="1">
      <left style="thin">
        <color rgb="FF000000"/>
      </left>
      <right/>
      <top/>
      <bottom/>
      <diagonal style="thin">
        <color rgb="FF000000"/>
      </diagonal>
    </border>
    <border diagonalDown="1">
      <left style="double">
        <color rgb="FF000000"/>
      </left>
      <right style="thin">
        <color rgb="FF000000"/>
      </right>
      <top/>
      <bottom/>
      <diagonal style="thin">
        <color rgb="FF000000"/>
      </diagonal>
    </border>
    <border>
      <left style="thin">
        <color rgb="FF000000"/>
      </left>
      <right/>
      <top/>
      <bottom style="thin">
        <color rgb="FF000000"/>
      </bottom>
      <diagonal/>
    </border>
    <border>
      <left/>
      <right style="thin">
        <color rgb="FF000000"/>
      </right>
      <top/>
      <bottom style="thin">
        <color rgb="FF000000"/>
      </bottom>
      <diagonal/>
    </border>
    <border diagonalDown="1">
      <left style="thin">
        <color rgb="FF000000"/>
      </left>
      <right style="thin">
        <color rgb="FF000000"/>
      </right>
      <top/>
      <bottom style="thin">
        <color rgb="FF000000"/>
      </bottom>
      <diagonal style="thin">
        <color rgb="FF000000"/>
      </diagonal>
    </border>
    <border diagonalDown="1">
      <left style="thin">
        <color rgb="FF000000"/>
      </left>
      <right/>
      <top/>
      <bottom style="thin">
        <color rgb="FF000000"/>
      </bottom>
      <diagonal style="thin">
        <color rgb="FF000000"/>
      </diagonal>
    </border>
    <border diagonalDown="1">
      <left style="double">
        <color rgb="FF000000"/>
      </left>
      <right style="thin">
        <color rgb="FF000000"/>
      </right>
      <top/>
      <bottom style="thin">
        <color rgb="FF000000"/>
      </bottom>
      <diagonal style="thin">
        <color rgb="FF000000"/>
      </diagonal>
    </border>
    <border>
      <left style="thin">
        <color rgb="FF000000"/>
      </left>
      <right style="thin">
        <color rgb="FF000000"/>
      </right>
      <top/>
      <bottom style="hair">
        <color rgb="FF000000"/>
      </bottom>
      <diagonal/>
    </border>
    <border>
      <left style="thin">
        <color rgb="FF000000"/>
      </left>
      <right style="double">
        <color rgb="FF000000"/>
      </right>
      <top style="thin">
        <color rgb="FF000000"/>
      </top>
      <bottom/>
      <diagonal/>
    </border>
    <border>
      <left style="double">
        <color rgb="FF000000"/>
      </left>
      <right style="thin">
        <color rgb="FF000000"/>
      </right>
      <top style="thin">
        <color rgb="FF000000"/>
      </top>
      <bottom style="hair">
        <color rgb="FF000000"/>
      </bottom>
      <diagonal/>
    </border>
    <border>
      <left style="thin">
        <color rgb="FF000000"/>
      </left>
      <right style="thin">
        <color rgb="FF000000"/>
      </right>
      <top/>
      <bottom/>
      <diagonal/>
    </border>
    <border>
      <left/>
      <right style="thin">
        <color rgb="FF000000"/>
      </right>
      <top style="hair">
        <color rgb="FF000000"/>
      </top>
      <bottom style="hair">
        <color rgb="FF000000"/>
      </bottom>
      <diagonal/>
    </border>
    <border>
      <left style="thin">
        <color rgb="FF000000"/>
      </left>
      <right style="double">
        <color rgb="FF000000"/>
      </right>
      <top style="hair">
        <color rgb="FF000000"/>
      </top>
      <bottom style="hair">
        <color rgb="FF000000"/>
      </bottom>
      <diagonal/>
    </border>
    <border>
      <left style="double">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diagonal/>
    </border>
    <border>
      <left style="thin">
        <color rgb="FF000000"/>
      </left>
      <right style="double">
        <color rgb="FF000000"/>
      </right>
      <top style="thin">
        <color rgb="FF000000"/>
      </top>
      <bottom style="thin">
        <color rgb="FF000000"/>
      </bottom>
      <diagonal/>
    </border>
    <border>
      <left style="thin">
        <color rgb="FF000000"/>
      </left>
      <right/>
      <top style="hair">
        <color rgb="FF000000"/>
      </top>
      <bottom/>
      <diagonal/>
    </border>
    <border diagonalDown="1">
      <left style="thin">
        <color rgb="FF000000"/>
      </left>
      <right style="thin">
        <color rgb="FF000000"/>
      </right>
      <top style="hair">
        <color rgb="FF000000"/>
      </top>
      <bottom/>
      <diagonal style="thin">
        <color rgb="FF000000"/>
      </diagonal>
    </border>
    <border>
      <left/>
      <right style="thin">
        <color rgb="FF000000"/>
      </right>
      <top style="hair">
        <color rgb="FF000000"/>
      </top>
      <bottom/>
      <diagonal/>
    </border>
    <border>
      <left style="double">
        <color rgb="FF000000"/>
      </left>
      <right style="thin">
        <color rgb="FF000000"/>
      </right>
      <top style="hair">
        <color rgb="FF000000"/>
      </top>
      <bottom/>
      <diagonal/>
    </border>
    <border>
      <left style="thin">
        <color rgb="FF000000"/>
      </left>
      <right style="double">
        <color rgb="FF000000"/>
      </right>
      <top style="hair">
        <color rgb="FF000000"/>
      </top>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FFFFFF"/>
      </left>
      <right/>
      <top/>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top/>
      <bottom style="thin">
        <color rgb="FF000000"/>
      </bottom>
      <diagonal/>
    </border>
    <border>
      <left/>
      <right/>
      <top style="thin">
        <color rgb="FF000000"/>
      </top>
      <bottom style="thin">
        <color rgb="FF000000"/>
      </bottom>
      <diagonal/>
    </border>
    <border>
      <left style="thin">
        <color rgb="FFFFFFFF"/>
      </left>
      <right/>
      <top/>
      <bottom style="thin">
        <color rgb="FFFFFFFF"/>
      </bottom>
      <diagonal/>
    </border>
    <border>
      <left/>
      <right/>
      <top/>
      <bottom style="thin">
        <color rgb="FFFFFFFF"/>
      </bottom>
      <diagonal/>
    </border>
    <border>
      <left style="thin">
        <color rgb="FFFFFFFF"/>
      </left>
      <right/>
      <top style="thin">
        <color rgb="FFFFFFFF"/>
      </top>
      <bottom style="thin">
        <color rgb="FFFFFFFF"/>
      </bottom>
      <diagonal/>
    </border>
    <border>
      <left/>
      <right/>
      <top style="thin">
        <color rgb="FFFFFFFF"/>
      </top>
      <bottom style="thin">
        <color rgb="FFFFFFFF"/>
      </bottom>
      <diagonal/>
    </border>
    <border>
      <left/>
      <right/>
      <top style="thin">
        <color rgb="FFFFFFFF"/>
      </top>
      <bottom/>
      <diagonal/>
    </border>
    <border>
      <left/>
      <right/>
      <top/>
      <bottom style="thin">
        <color rgb="FF000000"/>
      </bottom>
      <diagonal/>
    </border>
    <border>
      <left style="thin">
        <color rgb="FFFFFFFF"/>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FFFFFF"/>
      </bottom>
      <diagonal/>
    </border>
    <border>
      <left/>
      <right/>
      <top style="thin">
        <color rgb="FF000000"/>
      </top>
      <bottom style="thin">
        <color rgb="FFFFFFFF"/>
      </bottom>
      <diagonal/>
    </border>
    <border>
      <left style="thin">
        <color rgb="FF000000"/>
      </left>
      <right style="thin">
        <color rgb="FF000000"/>
      </right>
      <top style="thin">
        <color rgb="FF000000"/>
      </top>
      <bottom style="thin">
        <color rgb="FFFFFFFF"/>
      </bottom>
      <diagonal/>
    </border>
    <border>
      <left style="thin">
        <color rgb="FF000000"/>
      </left>
      <right/>
      <top style="thin">
        <color rgb="FFFFFFFF"/>
      </top>
      <bottom style="thin">
        <color rgb="FFFFFFFF"/>
      </bottom>
      <diagonal/>
    </border>
    <border>
      <left style="thin">
        <color rgb="FF000000"/>
      </left>
      <right style="thin">
        <color rgb="FF000000"/>
      </right>
      <top style="thin">
        <color rgb="FFFFFFFF"/>
      </top>
      <bottom style="thin">
        <color rgb="FFFFFFFF"/>
      </bottom>
      <diagonal/>
    </border>
    <border>
      <left style="thin">
        <color rgb="FF000000"/>
      </left>
      <right/>
      <top style="thin">
        <color rgb="FFFFFFFF"/>
      </top>
      <bottom/>
      <diagonal/>
    </border>
    <border>
      <left style="thin">
        <color rgb="FF000000"/>
      </left>
      <right/>
      <top style="thin">
        <color rgb="FF000000"/>
      </top>
      <bottom style="thin">
        <color rgb="FFFFFFFF"/>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style="thin">
        <color rgb="FF000000"/>
      </right>
      <top style="thin">
        <color rgb="FFFFFFFF"/>
      </top>
      <bottom style="double">
        <color rgb="FF000000"/>
      </bottom>
      <diagonal/>
    </border>
    <border>
      <left style="thin">
        <color rgb="FF000000"/>
      </left>
      <right/>
      <top/>
      <bottom style="thin">
        <color rgb="FFFFFFFF"/>
      </bottom>
      <diagonal/>
    </border>
    <border>
      <left style="thin">
        <color rgb="FF000000"/>
      </left>
      <right style="thin">
        <color rgb="FF000000"/>
      </right>
      <top style="double">
        <color rgb="FF000000"/>
      </top>
      <bottom style="thin">
        <color rgb="FFFFFFFF"/>
      </bottom>
      <diagonal/>
    </border>
    <border>
      <left style="thin">
        <color rgb="FF000000"/>
      </left>
      <right/>
      <top style="thin">
        <color rgb="FFFFFFFF"/>
      </top>
      <bottom style="thin">
        <color rgb="FF000000"/>
      </bottom>
      <diagonal/>
    </border>
    <border diagonalDown="1">
      <left style="thin">
        <color rgb="FFFFFFFF"/>
      </left>
      <right/>
      <top style="thin">
        <color rgb="FFFFFFFF"/>
      </top>
      <bottom style="thin">
        <color rgb="FFFFFFFF"/>
      </bottom>
      <diagonal style="thin">
        <color rgb="FFFFFFFF"/>
      </diagonal>
    </border>
    <border>
      <left style="thin">
        <color rgb="FF000000"/>
      </left>
      <right style="thin">
        <color rgb="FF000000"/>
      </right>
      <top style="thin">
        <color rgb="FFFFFFFF"/>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FFFFFF"/>
      </left>
      <right/>
      <top style="thin">
        <color rgb="FFFFFFFF"/>
      </top>
      <bottom/>
      <diagonal/>
    </border>
    <border>
      <left/>
      <right style="thin">
        <color rgb="FFFFFFFF"/>
      </right>
      <top style="thin">
        <color rgb="FFFFFFFF"/>
      </top>
      <bottom/>
      <diagonal/>
    </border>
    <border>
      <left/>
      <right style="thin">
        <color rgb="FFFFFFFF"/>
      </right>
      <top/>
      <bottom style="thin">
        <color rgb="FF000000"/>
      </bottom>
      <diagonal/>
    </border>
    <border>
      <left style="thin">
        <color rgb="FF000000"/>
      </left>
      <right/>
      <top style="thin">
        <color rgb="FF000000"/>
      </top>
      <bottom/>
      <diagonal/>
    </border>
    <border>
      <left style="thin">
        <color rgb="FF000000"/>
      </left>
      <right style="thin">
        <color rgb="FFFFFFFF"/>
      </right>
      <top style="thin">
        <color rgb="FFFFFFFF"/>
      </top>
      <bottom style="thin">
        <color rgb="FFFFFFFF"/>
      </bottom>
      <diagonal/>
    </border>
    <border>
      <left style="thin">
        <color rgb="FF000000"/>
      </left>
      <right style="thin">
        <color rgb="FF000000"/>
      </right>
      <top style="thin">
        <color rgb="FFFFFFFF"/>
      </top>
      <bottom style="thin">
        <color rgb="FFFFFFFF"/>
      </bottom>
      <diagonal/>
    </border>
    <border>
      <left style="thin">
        <color rgb="FF000000"/>
      </left>
      <right style="thin">
        <color rgb="FF000000"/>
      </right>
      <top/>
      <bottom style="thin">
        <color rgb="FFFFFFFF"/>
      </bottom>
      <diagonal/>
    </border>
    <border>
      <left/>
      <right style="thin">
        <color rgb="FF000000"/>
      </right>
      <top style="thin">
        <color rgb="FFFFFFFF"/>
      </top>
      <bottom style="thin">
        <color rgb="FFFFFFFF"/>
      </bottom>
      <diagonal/>
    </border>
    <border>
      <left style="thin">
        <color rgb="FF000000"/>
      </left>
      <right style="thin">
        <color rgb="FF000000"/>
      </right>
      <top style="thin">
        <color rgb="FFFFFFFF"/>
      </top>
      <bottom/>
      <diagonal/>
    </border>
    <border>
      <left style="thin">
        <color rgb="FF000000"/>
      </left>
      <right style="thin">
        <color rgb="FF000000"/>
      </right>
      <top style="thin">
        <color rgb="FFFFFFFF"/>
      </top>
      <bottom style="thin">
        <color rgb="FF000000"/>
      </bottom>
      <diagonal/>
    </border>
    <border>
      <left style="thin">
        <color rgb="FFFFFFFF"/>
      </left>
      <right style="thin">
        <color rgb="FFFFFFFF"/>
      </right>
      <top style="thin">
        <color rgb="FFFFFFFF"/>
      </top>
      <bottom style="thin">
        <color rgb="FFFFFFFF"/>
      </bottom>
      <diagonal/>
    </border>
    <border>
      <left style="thin">
        <color rgb="FF000000"/>
      </left>
      <right style="thin">
        <color rgb="FF000000"/>
      </right>
      <top style="thin">
        <color rgb="FF000000"/>
      </top>
      <bottom style="thin">
        <color rgb="FFFFFFFF"/>
      </bottom>
      <diagonal/>
    </border>
    <border>
      <left style="thin">
        <color rgb="FF000000"/>
      </left>
      <right/>
      <top style="thin">
        <color rgb="FFFFFFFF"/>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FFFFFF"/>
      </bottom>
      <diagonal/>
    </border>
    <border>
      <left style="thin">
        <color rgb="FF000000"/>
      </left>
      <right style="thin">
        <color rgb="FF000000"/>
      </right>
      <top style="thin">
        <color rgb="FF000000"/>
      </top>
      <bottom style="thin">
        <color rgb="FFFFFFFF"/>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double">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thin">
        <color rgb="FFFFFFFF"/>
      </bottom>
      <diagonal/>
    </border>
    <border>
      <left style="thin">
        <color rgb="FF000000"/>
      </left>
      <right style="thin">
        <color rgb="FFFFFFFF"/>
      </right>
      <top/>
      <bottom style="thin">
        <color rgb="FFFFFFFF"/>
      </bottom>
      <diagonal/>
    </border>
    <border>
      <left style="thin">
        <color rgb="FF000000"/>
      </left>
      <right/>
      <top style="thin">
        <color rgb="FFFFFFFF"/>
      </top>
      <bottom/>
      <diagonal/>
    </border>
    <border>
      <left style="thin">
        <color rgb="FF000000"/>
      </left>
      <right/>
      <top/>
      <bottom style="thin">
        <color rgb="FFFFFFFF"/>
      </bottom>
      <diagonal/>
    </border>
    <border>
      <left style="thin">
        <color rgb="FF000000"/>
      </left>
      <right/>
      <top/>
      <bottom style="thin">
        <color rgb="FF000000"/>
      </bottom>
      <diagonal/>
    </border>
    <border>
      <left/>
      <right/>
      <top style="thin">
        <color rgb="FF000000"/>
      </top>
      <bottom/>
      <diagonal/>
    </border>
    <border>
      <left style="thin">
        <color rgb="FF000000"/>
      </left>
      <right/>
      <top style="thin">
        <color rgb="FF000000"/>
      </top>
      <bottom style="hair">
        <color rgb="FF000000"/>
      </bottom>
      <diagonal/>
    </border>
    <border>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top style="hair">
        <color rgb="FF000000"/>
      </top>
      <bottom style="thin">
        <color rgb="FF000000"/>
      </bottom>
      <diagonal/>
    </border>
    <border>
      <left/>
      <right/>
      <top style="hair">
        <color rgb="FF000000"/>
      </top>
      <bottom style="thin">
        <color rgb="FF000000"/>
      </bottom>
      <diagonal/>
    </border>
    <border>
      <left/>
      <right style="thin">
        <color rgb="FF000000"/>
      </right>
      <top style="hair">
        <color rgb="FF000000"/>
      </top>
      <bottom style="thin">
        <color rgb="FF000000"/>
      </bottom>
      <diagonal/>
    </border>
    <border>
      <left/>
      <right/>
      <top style="thin">
        <color rgb="FF000000"/>
      </top>
      <bottom style="double">
        <color rgb="FF000000"/>
      </bottom>
      <diagonal/>
    </border>
    <border>
      <left style="thin">
        <color rgb="FF000000"/>
      </left>
      <right/>
      <top/>
      <bottom style="thin">
        <color rgb="FF000000"/>
      </bottom>
      <diagonal/>
    </border>
    <border>
      <left/>
      <right/>
      <top style="hair">
        <color rgb="FF000000"/>
      </top>
      <bottom/>
      <diagonal/>
    </border>
  </borders>
  <cellStyleXfs count="5">
    <xf numFmtId="0" fontId="0" fillId="0" borderId="0">
      <alignment vertical="center"/>
    </xf>
    <xf numFmtId="0" fontId="18" fillId="0" borderId="0">
      <alignment vertical="center"/>
    </xf>
    <xf numFmtId="0" fontId="20" fillId="0" borderId="0">
      <alignment vertical="center"/>
    </xf>
    <xf numFmtId="38" fontId="18" fillId="0" borderId="0">
      <alignment vertical="center"/>
    </xf>
    <xf numFmtId="38" fontId="20" fillId="0" borderId="0">
      <alignment vertical="center"/>
    </xf>
  </cellStyleXfs>
  <cellXfs count="709">
    <xf numFmtId="0" fontId="0" fillId="0" borderId="0" xfId="0" applyAlignment="1">
      <alignment vertical="center"/>
    </xf>
    <xf numFmtId="0" fontId="3" fillId="2" borderId="0" xfId="0" applyFont="1" applyFill="1" applyAlignment="1">
      <alignment horizontal="left" vertical="center" indent="1"/>
    </xf>
    <xf numFmtId="0" fontId="5" fillId="2" borderId="0" xfId="0" applyFont="1" applyFill="1" applyAlignment="1">
      <alignment vertical="center"/>
    </xf>
    <xf numFmtId="0" fontId="6" fillId="2" borderId="0" xfId="0" applyFont="1" applyFill="1" applyAlignment="1">
      <alignment vertical="center"/>
    </xf>
    <xf numFmtId="0" fontId="6" fillId="2" borderId="0" xfId="0" applyFont="1" applyFill="1" applyAlignment="1">
      <alignment vertical="center"/>
    </xf>
    <xf numFmtId="0" fontId="6" fillId="0" borderId="0" xfId="0" applyFont="1" applyAlignment="1">
      <alignment vertical="center"/>
    </xf>
    <xf numFmtId="0" fontId="6" fillId="3" borderId="0" xfId="0" applyFont="1" applyFill="1" applyAlignment="1">
      <alignment vertical="center"/>
    </xf>
    <xf numFmtId="0" fontId="6" fillId="0" borderId="0" xfId="0" applyFont="1" applyAlignment="1">
      <alignment vertical="center"/>
    </xf>
    <xf numFmtId="0" fontId="6" fillId="0" borderId="0" xfId="0" applyFont="1" applyAlignment="1">
      <alignment horizontal="left" vertical="center" indent="1"/>
    </xf>
    <xf numFmtId="0" fontId="6" fillId="0" borderId="0" xfId="0" applyFont="1" applyAlignment="1">
      <alignment horizontal="left" vertical="center"/>
    </xf>
    <xf numFmtId="0" fontId="7" fillId="4" borderId="0" xfId="0" applyFont="1" applyFill="1" applyAlignment="1">
      <alignment vertical="center"/>
    </xf>
    <xf numFmtId="0" fontId="6" fillId="4" borderId="0" xfId="0" applyFont="1" applyFill="1" applyAlignment="1">
      <alignment vertical="center"/>
    </xf>
    <xf numFmtId="0" fontId="6" fillId="4" borderId="0" xfId="0" applyFont="1" applyFill="1" applyAlignment="1">
      <alignment vertical="center"/>
    </xf>
    <xf numFmtId="0" fontId="6" fillId="3" borderId="0" xfId="0" applyFont="1" applyFill="1" applyAlignment="1">
      <alignment vertical="center"/>
    </xf>
    <xf numFmtId="0" fontId="8" fillId="0" borderId="0" xfId="0" applyFont="1" applyAlignment="1">
      <alignment vertical="center"/>
    </xf>
    <xf numFmtId="0" fontId="3" fillId="2" borderId="0" xfId="0" applyFont="1" applyFill="1" applyAlignment="1">
      <alignment horizontal="left" vertical="center" indent="1"/>
    </xf>
    <xf numFmtId="0" fontId="6" fillId="5" borderId="1" xfId="0" applyFont="1" applyFill="1" applyBorder="1" applyAlignment="1">
      <alignment vertical="center"/>
    </xf>
    <xf numFmtId="0" fontId="6" fillId="5" borderId="1" xfId="0" applyFont="1" applyFill="1" applyBorder="1" applyAlignment="1">
      <alignment horizontal="right" vertical="center"/>
    </xf>
    <xf numFmtId="0" fontId="6" fillId="5" borderId="1" xfId="0" applyFont="1" applyFill="1" applyBorder="1" applyAlignment="1">
      <alignment horizontal="left" vertical="center"/>
    </xf>
    <xf numFmtId="0" fontId="6" fillId="5" borderId="2" xfId="0" applyFont="1" applyFill="1" applyBorder="1" applyAlignment="1">
      <alignment vertical="center"/>
    </xf>
    <xf numFmtId="0" fontId="6" fillId="5" borderId="3" xfId="0" applyFont="1" applyFill="1" applyBorder="1" applyAlignment="1">
      <alignment vertical="center"/>
    </xf>
    <xf numFmtId="0" fontId="6" fillId="5" borderId="4" xfId="0" applyFont="1" applyFill="1" applyBorder="1" applyAlignment="1">
      <alignment vertical="center"/>
    </xf>
    <xf numFmtId="0" fontId="10" fillId="0" borderId="0" xfId="0" applyFont="1" applyAlignment="1"/>
    <xf numFmtId="0" fontId="3" fillId="2" borderId="0" xfId="0" applyFont="1" applyFill="1" applyAlignment="1">
      <alignment vertical="center"/>
    </xf>
    <xf numFmtId="0" fontId="6" fillId="0" borderId="0" xfId="0" applyFont="1" applyAlignment="1">
      <alignment vertical="center" wrapText="1"/>
    </xf>
    <xf numFmtId="0" fontId="9" fillId="0" borderId="0" xfId="0" applyFont="1" applyAlignment="1">
      <alignment vertical="center" wrapText="1"/>
    </xf>
    <xf numFmtId="0" fontId="6" fillId="6" borderId="2" xfId="0" applyFont="1" applyFill="1" applyBorder="1" applyAlignment="1">
      <alignment vertical="center"/>
    </xf>
    <xf numFmtId="0" fontId="6" fillId="0" borderId="0" xfId="0" applyFont="1" applyAlignment="1">
      <alignment vertical="center"/>
    </xf>
    <xf numFmtId="0" fontId="12" fillId="0" borderId="0" xfId="0" applyFont="1" applyAlignment="1">
      <alignment vertical="center"/>
    </xf>
    <xf numFmtId="0" fontId="6" fillId="6" borderId="3" xfId="0" applyFont="1" applyFill="1" applyBorder="1" applyAlignment="1">
      <alignment vertical="center"/>
    </xf>
    <xf numFmtId="0" fontId="6" fillId="6" borderId="4" xfId="0" applyFont="1" applyFill="1" applyBorder="1" applyAlignment="1">
      <alignment vertical="center"/>
    </xf>
    <xf numFmtId="0" fontId="12" fillId="0" borderId="0" xfId="0" applyFont="1" applyAlignment="1">
      <alignment vertical="center"/>
    </xf>
    <xf numFmtId="0" fontId="6" fillId="0" borderId="0" xfId="0" applyFont="1" applyAlignment="1">
      <alignment vertical="center" wrapText="1"/>
    </xf>
    <xf numFmtId="0" fontId="6" fillId="0" borderId="0" xfId="0" applyFont="1" applyAlignment="1">
      <alignment vertical="center" wrapText="1"/>
    </xf>
    <xf numFmtId="0" fontId="6" fillId="6" borderId="5" xfId="0" applyFont="1" applyFill="1" applyBorder="1" applyAlignment="1">
      <alignment vertical="center"/>
    </xf>
    <xf numFmtId="0" fontId="6" fillId="6" borderId="6" xfId="0" applyFont="1" applyFill="1" applyBorder="1" applyAlignment="1">
      <alignment vertical="center"/>
    </xf>
    <xf numFmtId="0" fontId="6" fillId="0" borderId="0" xfId="0" applyFont="1" applyAlignment="1">
      <alignment vertical="center"/>
    </xf>
    <xf numFmtId="0" fontId="13" fillId="0" borderId="7" xfId="0" applyFont="1" applyBorder="1" applyAlignment="1">
      <alignment vertical="center"/>
    </xf>
    <xf numFmtId="0" fontId="13" fillId="0" borderId="8" xfId="0" applyFont="1" applyBorder="1" applyAlignment="1">
      <alignment vertical="center"/>
    </xf>
    <xf numFmtId="0" fontId="14" fillId="0" borderId="0" xfId="0" applyFont="1" applyAlignment="1">
      <alignment horizontal="left" vertical="center"/>
    </xf>
    <xf numFmtId="0" fontId="14" fillId="0" borderId="0" xfId="0" applyFont="1" applyAlignment="1">
      <alignment vertical="center"/>
    </xf>
    <xf numFmtId="3" fontId="14" fillId="0" borderId="0" xfId="0" applyNumberFormat="1" applyFont="1" applyAlignment="1">
      <alignment vertical="center"/>
    </xf>
    <xf numFmtId="0" fontId="15" fillId="7" borderId="0" xfId="0" applyFont="1" applyFill="1" applyAlignment="1">
      <alignment horizontal="center" vertical="center"/>
    </xf>
    <xf numFmtId="0" fontId="14" fillId="8" borderId="0" xfId="0" applyFont="1" applyFill="1" applyAlignment="1">
      <alignment horizontal="center" vertical="center"/>
    </xf>
    <xf numFmtId="0" fontId="14" fillId="8" borderId="0" xfId="0" applyFont="1" applyFill="1" applyAlignment="1">
      <alignment vertical="center"/>
    </xf>
    <xf numFmtId="3" fontId="14" fillId="0" borderId="0" xfId="0" applyNumberFormat="1" applyFont="1" applyAlignment="1">
      <alignment horizontal="center" vertical="center"/>
    </xf>
    <xf numFmtId="3" fontId="14" fillId="9" borderId="1" xfId="0" applyNumberFormat="1" applyFont="1" applyFill="1" applyBorder="1" applyAlignment="1">
      <alignment horizontal="centerContinuous" vertical="center"/>
    </xf>
    <xf numFmtId="0" fontId="14" fillId="0" borderId="9" xfId="0" applyFont="1" applyBorder="1" applyAlignment="1">
      <alignment horizontal="centerContinuous" vertical="center" wrapText="1"/>
    </xf>
    <xf numFmtId="0" fontId="14" fillId="0" borderId="10" xfId="0" applyFont="1" applyBorder="1" applyAlignment="1">
      <alignment horizontal="centerContinuous" vertical="center" wrapText="1"/>
    </xf>
    <xf numFmtId="0" fontId="14" fillId="0" borderId="1" xfId="0" applyFont="1" applyBorder="1" applyAlignment="1">
      <alignment horizontal="center" vertical="center" wrapText="1"/>
    </xf>
    <xf numFmtId="3" fontId="13" fillId="10" borderId="1" xfId="0" applyNumberFormat="1" applyFont="1" applyFill="1" applyBorder="1" applyAlignment="1">
      <alignment horizontal="center" vertical="center" wrapText="1"/>
    </xf>
    <xf numFmtId="3" fontId="14" fillId="11" borderId="1" xfId="0" applyNumberFormat="1" applyFont="1" applyFill="1" applyBorder="1" applyAlignment="1">
      <alignment horizontal="center" vertical="center" wrapText="1"/>
    </xf>
    <xf numFmtId="3" fontId="14" fillId="12" borderId="9" xfId="0" applyNumberFormat="1" applyFont="1" applyFill="1" applyBorder="1" applyAlignment="1">
      <alignment horizontal="center" vertical="center" wrapText="1"/>
    </xf>
    <xf numFmtId="3" fontId="14" fillId="0" borderId="11" xfId="0" applyNumberFormat="1" applyFont="1" applyBorder="1" applyAlignment="1">
      <alignment horizontal="center" vertical="center" wrapText="1"/>
    </xf>
    <xf numFmtId="0" fontId="14" fillId="0" borderId="0" xfId="0" applyFont="1" applyAlignment="1">
      <alignment horizontal="center" vertical="center" wrapText="1"/>
    </xf>
    <xf numFmtId="0" fontId="14" fillId="10" borderId="7" xfId="0" applyFont="1" applyFill="1" applyBorder="1" applyAlignment="1">
      <alignment horizontal="center" vertical="center"/>
    </xf>
    <xf numFmtId="0" fontId="14" fillId="10" borderId="12" xfId="0" applyFont="1" applyFill="1" applyBorder="1" applyAlignment="1">
      <alignment horizontal="center" vertical="center"/>
    </xf>
    <xf numFmtId="0" fontId="13" fillId="0" borderId="0" xfId="0" applyFont="1" applyAlignment="1">
      <alignment vertical="center"/>
    </xf>
    <xf numFmtId="3" fontId="14" fillId="8" borderId="5" xfId="0" applyNumberFormat="1" applyFont="1" applyFill="1" applyBorder="1" applyAlignment="1">
      <alignment vertical="center"/>
    </xf>
    <xf numFmtId="3" fontId="14" fillId="13" borderId="13" xfId="0" applyNumberFormat="1" applyFont="1" applyFill="1" applyBorder="1" applyAlignment="1">
      <alignment vertical="center"/>
    </xf>
    <xf numFmtId="3" fontId="14" fillId="13" borderId="14" xfId="0" applyNumberFormat="1" applyFont="1" applyFill="1" applyBorder="1" applyAlignment="1">
      <alignment vertical="center"/>
    </xf>
    <xf numFmtId="3" fontId="14" fillId="13" borderId="15" xfId="0" applyNumberFormat="1" applyFont="1" applyFill="1" applyBorder="1" applyAlignment="1">
      <alignment vertical="center"/>
    </xf>
    <xf numFmtId="0" fontId="14" fillId="10" borderId="16" xfId="0" applyFont="1" applyFill="1" applyBorder="1" applyAlignment="1">
      <alignment horizontal="center" vertical="center"/>
    </xf>
    <xf numFmtId="0" fontId="14" fillId="10" borderId="17" xfId="0" applyFont="1" applyFill="1" applyBorder="1" applyAlignment="1">
      <alignment horizontal="center" vertical="center"/>
    </xf>
    <xf numFmtId="0" fontId="13" fillId="8" borderId="18" xfId="0" applyFont="1" applyFill="1" applyBorder="1" applyAlignment="1">
      <alignment vertical="center"/>
    </xf>
    <xf numFmtId="3" fontId="14" fillId="8" borderId="3" xfId="0" applyNumberFormat="1" applyFont="1" applyFill="1" applyBorder="1" applyAlignment="1">
      <alignment vertical="center"/>
    </xf>
    <xf numFmtId="3" fontId="14" fillId="13" borderId="19" xfId="0" applyNumberFormat="1" applyFont="1" applyFill="1" applyBorder="1" applyAlignment="1">
      <alignment vertical="center"/>
    </xf>
    <xf numFmtId="3" fontId="14" fillId="13" borderId="20" xfId="0" applyNumberFormat="1" applyFont="1" applyFill="1" applyBorder="1" applyAlignment="1">
      <alignment vertical="center"/>
    </xf>
    <xf numFmtId="3" fontId="14" fillId="13" borderId="21" xfId="0" applyNumberFormat="1" applyFont="1" applyFill="1" applyBorder="1" applyAlignment="1">
      <alignment vertical="center"/>
    </xf>
    <xf numFmtId="0" fontId="13" fillId="0" borderId="18" xfId="0" applyFont="1" applyBorder="1" applyAlignment="1">
      <alignment vertical="center"/>
    </xf>
    <xf numFmtId="0" fontId="14" fillId="10" borderId="16" xfId="0" applyFont="1" applyFill="1" applyBorder="1" applyAlignment="1">
      <alignment horizontal="centerContinuous" vertical="center"/>
    </xf>
    <xf numFmtId="0" fontId="14" fillId="10" borderId="17" xfId="0" applyFont="1" applyFill="1" applyBorder="1" applyAlignment="1">
      <alignment horizontal="centerContinuous" vertical="center"/>
    </xf>
    <xf numFmtId="3" fontId="14" fillId="13" borderId="22" xfId="0" applyNumberFormat="1" applyFont="1" applyFill="1" applyBorder="1" applyAlignment="1">
      <alignment vertical="center"/>
    </xf>
    <xf numFmtId="3" fontId="14" fillId="13" borderId="23" xfId="0" applyNumberFormat="1" applyFont="1" applyFill="1" applyBorder="1" applyAlignment="1">
      <alignment vertical="center"/>
    </xf>
    <xf numFmtId="3" fontId="14" fillId="13" borderId="24" xfId="0" applyNumberFormat="1" applyFont="1" applyFill="1" applyBorder="1" applyAlignment="1">
      <alignment vertical="center"/>
    </xf>
    <xf numFmtId="0" fontId="14" fillId="10" borderId="25" xfId="0" applyFont="1" applyFill="1" applyBorder="1" applyAlignment="1">
      <alignment horizontal="center" vertical="center"/>
    </xf>
    <xf numFmtId="0" fontId="14" fillId="10" borderId="26" xfId="0" applyFont="1" applyFill="1" applyBorder="1" applyAlignment="1">
      <alignment horizontal="center" vertical="center"/>
    </xf>
    <xf numFmtId="3" fontId="14" fillId="8" borderId="4" xfId="0" applyNumberFormat="1" applyFont="1" applyFill="1" applyBorder="1" applyAlignment="1">
      <alignment vertical="center"/>
    </xf>
    <xf numFmtId="3" fontId="14" fillId="13" borderId="27" xfId="0" applyNumberFormat="1" applyFont="1" applyFill="1" applyBorder="1" applyAlignment="1">
      <alignment vertical="center"/>
    </xf>
    <xf numFmtId="3" fontId="14" fillId="13" borderId="28" xfId="0" applyNumberFormat="1" applyFont="1" applyFill="1" applyBorder="1" applyAlignment="1">
      <alignment vertical="center"/>
    </xf>
    <xf numFmtId="3" fontId="14" fillId="13" borderId="29" xfId="0" applyNumberFormat="1" applyFont="1" applyFill="1" applyBorder="1" applyAlignment="1">
      <alignment vertical="center"/>
    </xf>
    <xf numFmtId="0" fontId="14" fillId="9" borderId="5" xfId="0" applyFont="1" applyFill="1" applyBorder="1" applyAlignment="1">
      <alignment horizontal="center" vertical="center"/>
    </xf>
    <xf numFmtId="0" fontId="13" fillId="12" borderId="30" xfId="0" applyFont="1" applyFill="1" applyBorder="1" applyAlignment="1">
      <alignment horizontal="center" vertical="center"/>
    </xf>
    <xf numFmtId="3" fontId="14" fillId="13" borderId="2" xfId="0" applyNumberFormat="1" applyFont="1" applyFill="1" applyBorder="1" applyAlignment="1">
      <alignment vertical="center"/>
    </xf>
    <xf numFmtId="3" fontId="14" fillId="8" borderId="31" xfId="0" applyNumberFormat="1" applyFont="1" applyFill="1" applyBorder="1" applyAlignment="1">
      <alignment vertical="center"/>
    </xf>
    <xf numFmtId="3" fontId="14" fillId="8" borderId="32" xfId="0" applyNumberFormat="1" applyFont="1" applyFill="1" applyBorder="1" applyAlignment="1">
      <alignment vertical="center"/>
    </xf>
    <xf numFmtId="0" fontId="17" fillId="0" borderId="0" xfId="0" applyFont="1" applyAlignment="1">
      <alignment vertical="center"/>
    </xf>
    <xf numFmtId="0" fontId="14" fillId="9" borderId="33" xfId="0" applyFont="1" applyFill="1" applyBorder="1" applyAlignment="1">
      <alignment horizontal="center" vertical="center"/>
    </xf>
    <xf numFmtId="0" fontId="13" fillId="12" borderId="3" xfId="0" applyFont="1" applyFill="1" applyBorder="1" applyAlignment="1">
      <alignment horizontal="center" vertical="center"/>
    </xf>
    <xf numFmtId="3" fontId="14" fillId="13" borderId="34" xfId="0" applyNumberFormat="1" applyFont="1" applyFill="1" applyBorder="1" applyAlignment="1">
      <alignment vertical="center"/>
    </xf>
    <xf numFmtId="3" fontId="14" fillId="13" borderId="3" xfId="0" applyNumberFormat="1" applyFont="1" applyFill="1" applyBorder="1" applyAlignment="1">
      <alignment vertical="center"/>
    </xf>
    <xf numFmtId="3" fontId="14" fillId="8" borderId="35" xfId="0" applyNumberFormat="1" applyFont="1" applyFill="1" applyBorder="1" applyAlignment="1">
      <alignment vertical="center"/>
    </xf>
    <xf numFmtId="3" fontId="14" fillId="8" borderId="36" xfId="0" applyNumberFormat="1" applyFont="1" applyFill="1" applyBorder="1" applyAlignment="1">
      <alignment vertical="center"/>
    </xf>
    <xf numFmtId="0" fontId="13" fillId="8" borderId="8" xfId="0" applyFont="1" applyFill="1" applyBorder="1" applyAlignment="1">
      <alignment vertical="center"/>
    </xf>
    <xf numFmtId="3" fontId="14" fillId="8" borderId="8" xfId="0" applyNumberFormat="1" applyFont="1" applyFill="1" applyBorder="1" applyAlignment="1">
      <alignment vertical="center"/>
    </xf>
    <xf numFmtId="3" fontId="14" fillId="8" borderId="16" xfId="0" applyNumberFormat="1" applyFont="1" applyFill="1" applyBorder="1" applyAlignment="1">
      <alignment vertical="center"/>
    </xf>
    <xf numFmtId="0" fontId="13" fillId="12" borderId="37" xfId="0" applyFont="1" applyFill="1" applyBorder="1" applyAlignment="1">
      <alignment horizontal="center" vertical="center"/>
    </xf>
    <xf numFmtId="0" fontId="13" fillId="11" borderId="3" xfId="0" applyFont="1" applyFill="1" applyBorder="1" applyAlignment="1">
      <alignment horizontal="center" vertical="center"/>
    </xf>
    <xf numFmtId="3" fontId="14" fillId="8" borderId="34" xfId="0" applyNumberFormat="1" applyFont="1" applyFill="1" applyBorder="1" applyAlignment="1">
      <alignment vertical="center"/>
    </xf>
    <xf numFmtId="3" fontId="14" fillId="13" borderId="8" xfId="0" applyNumberFormat="1" applyFont="1" applyFill="1" applyBorder="1" applyAlignment="1">
      <alignment vertical="center"/>
    </xf>
    <xf numFmtId="0" fontId="13" fillId="3" borderId="1" xfId="0" applyFont="1" applyFill="1" applyBorder="1" applyAlignment="1">
      <alignment horizontal="center" vertical="center"/>
    </xf>
    <xf numFmtId="0" fontId="13" fillId="0" borderId="1" xfId="0" applyFont="1" applyBorder="1" applyAlignment="1">
      <alignment vertical="center"/>
    </xf>
    <xf numFmtId="3" fontId="14" fillId="13" borderId="1" xfId="0" applyNumberFormat="1" applyFont="1" applyFill="1" applyBorder="1" applyAlignment="1">
      <alignment vertical="center"/>
    </xf>
    <xf numFmtId="3" fontId="14" fillId="8" borderId="1" xfId="0" applyNumberFormat="1" applyFont="1" applyFill="1" applyBorder="1" applyAlignment="1">
      <alignment vertical="center"/>
    </xf>
    <xf numFmtId="3" fontId="14" fillId="8" borderId="9" xfId="0" applyNumberFormat="1" applyFont="1" applyFill="1" applyBorder="1" applyAlignment="1">
      <alignment vertical="center"/>
    </xf>
    <xf numFmtId="3" fontId="14" fillId="8" borderId="11" xfId="0" applyNumberFormat="1" applyFont="1" applyFill="1" applyBorder="1" applyAlignment="1">
      <alignment vertical="center"/>
    </xf>
    <xf numFmtId="3" fontId="14" fillId="8" borderId="38" xfId="0" applyNumberFormat="1" applyFont="1" applyFill="1" applyBorder="1" applyAlignment="1">
      <alignment vertical="center"/>
    </xf>
    <xf numFmtId="3" fontId="14" fillId="8" borderId="10" xfId="0" applyNumberFormat="1" applyFont="1" applyFill="1" applyBorder="1" applyAlignment="1">
      <alignment vertical="center"/>
    </xf>
    <xf numFmtId="0" fontId="13" fillId="0" borderId="8" xfId="0" applyFont="1" applyBorder="1" applyAlignment="1">
      <alignment vertical="center"/>
    </xf>
    <xf numFmtId="0" fontId="13" fillId="0" borderId="39" xfId="0" applyFont="1" applyBorder="1" applyAlignment="1">
      <alignment vertical="center"/>
    </xf>
    <xf numFmtId="3" fontId="14" fillId="13" borderId="40" xfId="0" applyNumberFormat="1" applyFont="1" applyFill="1" applyBorder="1" applyAlignment="1">
      <alignment vertical="center"/>
    </xf>
    <xf numFmtId="3" fontId="14" fillId="13" borderId="37" xfId="0" applyNumberFormat="1" applyFont="1" applyFill="1" applyBorder="1" applyAlignment="1">
      <alignment vertical="center"/>
    </xf>
    <xf numFmtId="3" fontId="14" fillId="13" borderId="39" xfId="0" applyNumberFormat="1" applyFont="1" applyFill="1" applyBorder="1" applyAlignment="1">
      <alignment vertical="center"/>
    </xf>
    <xf numFmtId="0" fontId="13" fillId="0" borderId="39" xfId="0" applyFont="1" applyBorder="1" applyAlignment="1">
      <alignment vertical="center"/>
    </xf>
    <xf numFmtId="3" fontId="14" fillId="8" borderId="42" xfId="0" applyNumberFormat="1" applyFont="1" applyFill="1" applyBorder="1" applyAlignment="1">
      <alignment vertical="center"/>
    </xf>
    <xf numFmtId="3" fontId="14" fillId="8" borderId="43" xfId="0" applyNumberFormat="1" applyFont="1" applyFill="1" applyBorder="1" applyAlignment="1">
      <alignment vertical="center"/>
    </xf>
    <xf numFmtId="0" fontId="14" fillId="9" borderId="6" xfId="0" applyFont="1" applyFill="1" applyBorder="1" applyAlignment="1">
      <alignment horizontal="center" vertical="center"/>
    </xf>
    <xf numFmtId="0" fontId="13" fillId="0" borderId="1" xfId="0" applyFont="1" applyBorder="1" applyAlignment="1">
      <alignment horizontal="left" vertical="center" indent="1"/>
    </xf>
    <xf numFmtId="49" fontId="19" fillId="0" borderId="0" xfId="0" applyNumberFormat="1" applyFont="1" applyAlignment="1">
      <alignment vertical="center"/>
    </xf>
    <xf numFmtId="49" fontId="19" fillId="6" borderId="0" xfId="0" applyNumberFormat="1" applyFont="1" applyFill="1" applyAlignment="1">
      <alignment vertical="center"/>
    </xf>
    <xf numFmtId="49" fontId="19" fillId="6" borderId="0" xfId="0" applyNumberFormat="1" applyFont="1" applyFill="1" applyAlignment="1">
      <alignment vertical="center" shrinkToFit="1"/>
    </xf>
    <xf numFmtId="0" fontId="14" fillId="6" borderId="0" xfId="0" applyFont="1" applyFill="1" applyAlignment="1">
      <alignment vertical="center" shrinkToFit="1"/>
    </xf>
    <xf numFmtId="0" fontId="14" fillId="0" borderId="0" xfId="0" applyFont="1" applyAlignment="1">
      <alignment vertical="center" shrinkToFit="1"/>
    </xf>
    <xf numFmtId="49" fontId="21" fillId="0" borderId="9" xfId="0" applyNumberFormat="1" applyFont="1" applyBorder="1" applyAlignment="1">
      <alignment horizontal="center" vertical="center" wrapText="1"/>
    </xf>
    <xf numFmtId="49" fontId="22" fillId="0" borderId="10" xfId="0" applyNumberFormat="1" applyFont="1" applyBorder="1" applyAlignment="1">
      <alignment horizontal="center" vertical="center" wrapText="1"/>
    </xf>
    <xf numFmtId="49" fontId="23" fillId="0" borderId="1" xfId="0" applyNumberFormat="1" applyFont="1" applyBorder="1" applyAlignment="1">
      <alignment horizontal="center" vertical="center"/>
    </xf>
    <xf numFmtId="49" fontId="19" fillId="14" borderId="44" xfId="0" applyNumberFormat="1" applyFont="1" applyFill="1" applyBorder="1" applyAlignment="1">
      <alignment horizontal="centerContinuous" vertical="center"/>
    </xf>
    <xf numFmtId="3" fontId="19" fillId="14" borderId="45" xfId="0" applyNumberFormat="1" applyFont="1" applyFill="1" applyBorder="1" applyAlignment="1">
      <alignment horizontal="center" vertical="center" wrapText="1"/>
    </xf>
    <xf numFmtId="49" fontId="23" fillId="14" borderId="45" xfId="0" applyNumberFormat="1" applyFont="1" applyFill="1" applyBorder="1" applyAlignment="1">
      <alignment horizontal="center" vertical="center" wrapText="1"/>
    </xf>
    <xf numFmtId="49" fontId="19" fillId="6" borderId="16" xfId="0" applyNumberFormat="1" applyFont="1" applyFill="1" applyBorder="1" applyAlignment="1">
      <alignment horizontal="center" vertical="center"/>
    </xf>
    <xf numFmtId="49" fontId="19" fillId="6" borderId="0" xfId="0" applyNumberFormat="1" applyFont="1" applyFill="1" applyAlignment="1">
      <alignment horizontal="center" vertical="center"/>
    </xf>
    <xf numFmtId="0" fontId="24" fillId="15" borderId="46" xfId="0" applyFont="1" applyFill="1" applyBorder="1" applyAlignment="1">
      <alignment vertical="center"/>
    </xf>
    <xf numFmtId="3" fontId="25" fillId="13" borderId="0" xfId="0" applyNumberFormat="1" applyFont="1" applyFill="1" applyAlignment="1">
      <alignment vertical="center"/>
    </xf>
    <xf numFmtId="176" fontId="19" fillId="8" borderId="47" xfId="0" applyNumberFormat="1" applyFont="1" applyFill="1" applyBorder="1" applyAlignment="1">
      <alignment horizontal="right" vertical="center"/>
    </xf>
    <xf numFmtId="3" fontId="25" fillId="13" borderId="48" xfId="0" applyNumberFormat="1" applyFont="1" applyFill="1" applyBorder="1" applyAlignment="1">
      <alignment vertical="center"/>
    </xf>
    <xf numFmtId="49" fontId="21" fillId="0" borderId="9" xfId="0" applyNumberFormat="1" applyFont="1" applyBorder="1" applyAlignment="1">
      <alignment horizontal="center" vertical="center"/>
    </xf>
    <xf numFmtId="49" fontId="23" fillId="0" borderId="10" xfId="0" applyNumberFormat="1" applyFont="1" applyBorder="1" applyAlignment="1">
      <alignment vertical="center"/>
    </xf>
    <xf numFmtId="0" fontId="26" fillId="0" borderId="1" xfId="0" applyFont="1" applyBorder="1" applyAlignment="1">
      <alignment horizontal="center" vertical="center"/>
    </xf>
    <xf numFmtId="176" fontId="19" fillId="0" borderId="49" xfId="0" applyNumberFormat="1" applyFont="1" applyBorder="1" applyAlignment="1">
      <alignment horizontal="right" vertical="center"/>
    </xf>
    <xf numFmtId="176" fontId="23" fillId="0" borderId="49" xfId="0" applyNumberFormat="1" applyFont="1" applyBorder="1" applyAlignment="1">
      <alignment horizontal="right" vertical="center"/>
    </xf>
    <xf numFmtId="49" fontId="19" fillId="0" borderId="16" xfId="0" applyNumberFormat="1" applyFont="1" applyBorder="1" applyAlignment="1">
      <alignment horizontal="center" vertical="center"/>
    </xf>
    <xf numFmtId="49" fontId="19" fillId="0" borderId="0" xfId="0" applyNumberFormat="1" applyFont="1" applyAlignment="1">
      <alignment horizontal="center" vertical="center"/>
    </xf>
    <xf numFmtId="49" fontId="19" fillId="0" borderId="0" xfId="0" applyNumberFormat="1" applyFont="1" applyAlignment="1">
      <alignment vertical="center"/>
    </xf>
    <xf numFmtId="176" fontId="19" fillId="8" borderId="33" xfId="0" applyNumberFormat="1" applyFont="1" applyFill="1" applyBorder="1" applyAlignment="1">
      <alignment vertical="center"/>
    </xf>
    <xf numFmtId="176" fontId="19" fillId="8" borderId="17" xfId="0" applyNumberFormat="1" applyFont="1" applyFill="1" applyBorder="1" applyAlignment="1">
      <alignment vertical="center"/>
    </xf>
    <xf numFmtId="176" fontId="19" fillId="7" borderId="33" xfId="0" applyNumberFormat="1" applyFont="1" applyFill="1" applyBorder="1" applyAlignment="1">
      <alignment vertical="center"/>
    </xf>
    <xf numFmtId="49" fontId="19" fillId="6" borderId="0" xfId="0" applyNumberFormat="1" applyFont="1" applyFill="1" applyAlignment="1">
      <alignment vertical="center"/>
    </xf>
    <xf numFmtId="176" fontId="19" fillId="6" borderId="33" xfId="0" applyNumberFormat="1" applyFont="1" applyFill="1" applyBorder="1" applyAlignment="1">
      <alignment vertical="center"/>
    </xf>
    <xf numFmtId="176" fontId="19" fillId="6" borderId="33" xfId="0" applyNumberFormat="1" applyFont="1" applyFill="1" applyBorder="1" applyAlignment="1">
      <alignment vertical="center"/>
    </xf>
    <xf numFmtId="176" fontId="19" fillId="5" borderId="33" xfId="0" applyNumberFormat="1" applyFont="1" applyFill="1" applyBorder="1" applyAlignment="1">
      <alignment vertical="center"/>
    </xf>
    <xf numFmtId="49" fontId="19" fillId="0" borderId="25" xfId="0" applyNumberFormat="1" applyFont="1" applyBorder="1" applyAlignment="1">
      <alignment horizontal="center" vertical="center"/>
    </xf>
    <xf numFmtId="49" fontId="19" fillId="0" borderId="50" xfId="0" applyNumberFormat="1" applyFont="1" applyBorder="1" applyAlignment="1">
      <alignment horizontal="center" vertical="center"/>
    </xf>
    <xf numFmtId="49" fontId="19" fillId="6" borderId="50" xfId="0" applyNumberFormat="1" applyFont="1" applyFill="1" applyBorder="1" applyAlignment="1">
      <alignment vertical="center"/>
    </xf>
    <xf numFmtId="3" fontId="25" fillId="13" borderId="26" xfId="0" applyNumberFormat="1" applyFont="1" applyFill="1" applyBorder="1" applyAlignment="1">
      <alignment vertical="center"/>
    </xf>
    <xf numFmtId="176" fontId="19" fillId="6" borderId="6" xfId="0" applyNumberFormat="1" applyFont="1" applyFill="1" applyBorder="1" applyAlignment="1">
      <alignment vertical="center"/>
    </xf>
    <xf numFmtId="176" fontId="19" fillId="6" borderId="6" xfId="0" applyNumberFormat="1" applyFont="1" applyFill="1" applyBorder="1" applyAlignment="1">
      <alignment vertical="center"/>
    </xf>
    <xf numFmtId="176" fontId="19" fillId="5" borderId="6" xfId="0" applyNumberFormat="1" applyFont="1" applyFill="1" applyBorder="1" applyAlignment="1">
      <alignment vertical="center"/>
    </xf>
    <xf numFmtId="176" fontId="19" fillId="8" borderId="26" xfId="0" applyNumberFormat="1" applyFont="1" applyFill="1" applyBorder="1" applyAlignment="1">
      <alignment vertical="center"/>
    </xf>
    <xf numFmtId="0" fontId="14" fillId="0" borderId="0" xfId="0" applyFont="1" applyAlignment="1">
      <alignment horizontal="center" vertical="center"/>
    </xf>
    <xf numFmtId="0" fontId="18" fillId="0" borderId="0" xfId="0" applyFont="1" applyAlignment="1">
      <alignment vertical="center"/>
    </xf>
    <xf numFmtId="0" fontId="18" fillId="16" borderId="9" xfId="0" applyFont="1" applyFill="1" applyBorder="1" applyAlignment="1">
      <alignment vertical="center"/>
    </xf>
    <xf numFmtId="0" fontId="18" fillId="16" borderId="51" xfId="0" applyFont="1" applyFill="1" applyBorder="1" applyAlignment="1">
      <alignment vertical="center"/>
    </xf>
    <xf numFmtId="0" fontId="18" fillId="16" borderId="10" xfId="0" applyFont="1" applyFill="1" applyBorder="1" applyAlignment="1">
      <alignment vertical="center" wrapText="1"/>
    </xf>
    <xf numFmtId="176" fontId="14" fillId="0" borderId="10" xfId="0" applyNumberFormat="1" applyFont="1" applyBorder="1" applyAlignment="1">
      <alignment horizontal="center" vertical="center" wrapText="1"/>
    </xf>
    <xf numFmtId="38" fontId="18" fillId="0" borderId="0" xfId="0" applyNumberFormat="1" applyFont="1" applyAlignment="1">
      <alignment vertical="center"/>
    </xf>
    <xf numFmtId="0" fontId="18" fillId="17" borderId="0" xfId="0" applyFont="1" applyFill="1" applyAlignment="1">
      <alignment horizontal="center" vertical="center"/>
    </xf>
    <xf numFmtId="0" fontId="27" fillId="0" borderId="52" xfId="0" applyFont="1" applyBorder="1" applyAlignment="1">
      <alignment horizontal="left" vertical="center"/>
    </xf>
    <xf numFmtId="0" fontId="27" fillId="0" borderId="53" xfId="0" applyFont="1" applyBorder="1" applyAlignment="1">
      <alignment horizontal="left" vertical="center"/>
    </xf>
    <xf numFmtId="0" fontId="27" fillId="0" borderId="53" xfId="0" applyFont="1" applyBorder="1" applyAlignment="1">
      <alignment vertical="center"/>
    </xf>
    <xf numFmtId="0" fontId="27" fillId="0" borderId="53" xfId="0" applyFont="1" applyBorder="1" applyAlignment="1">
      <alignment vertical="center"/>
    </xf>
    <xf numFmtId="0" fontId="18" fillId="17" borderId="0" xfId="0" applyFont="1" applyFill="1" applyAlignment="1">
      <alignment vertical="center"/>
    </xf>
    <xf numFmtId="0" fontId="20" fillId="17" borderId="0" xfId="0" applyFont="1" applyFill="1" applyAlignment="1">
      <alignment vertical="center" wrapText="1"/>
    </xf>
    <xf numFmtId="0" fontId="31" fillId="19" borderId="44" xfId="0" applyFont="1" applyFill="1" applyBorder="1" applyAlignment="1">
      <alignment horizontal="centerContinuous" vertical="center"/>
    </xf>
    <xf numFmtId="38" fontId="31" fillId="19" borderId="59" xfId="0" applyNumberFormat="1" applyFont="1" applyFill="1" applyBorder="1" applyAlignment="1">
      <alignment horizontal="centerContinuous" vertical="center" shrinkToFit="1"/>
    </xf>
    <xf numFmtId="38" fontId="31" fillId="19" borderId="44" xfId="0" applyNumberFormat="1" applyFont="1" applyFill="1" applyBorder="1" applyAlignment="1">
      <alignment horizontal="centerContinuous" vertical="center" shrinkToFit="1"/>
    </xf>
    <xf numFmtId="38" fontId="31" fillId="19" borderId="60" xfId="0" applyNumberFormat="1" applyFont="1" applyFill="1" applyBorder="1" applyAlignment="1">
      <alignment horizontal="centerContinuous" vertical="center" shrinkToFit="1"/>
    </xf>
    <xf numFmtId="0" fontId="30" fillId="20" borderId="55" xfId="0" applyFont="1" applyFill="1" applyBorder="1" applyAlignment="1">
      <alignment vertical="center"/>
    </xf>
    <xf numFmtId="0" fontId="30" fillId="20" borderId="54" xfId="0" applyFont="1" applyFill="1" applyBorder="1" applyAlignment="1">
      <alignment vertical="center"/>
    </xf>
    <xf numFmtId="176" fontId="32" fillId="20" borderId="67" xfId="0" applyNumberFormat="1" applyFont="1" applyFill="1" applyBorder="1" applyAlignment="1">
      <alignment vertical="center"/>
    </xf>
    <xf numFmtId="176" fontId="30" fillId="20" borderId="64" xfId="0" applyNumberFormat="1" applyFont="1" applyFill="1" applyBorder="1" applyAlignment="1">
      <alignment vertical="center"/>
    </xf>
    <xf numFmtId="49" fontId="32" fillId="17" borderId="0" xfId="0" applyNumberFormat="1" applyFont="1" applyFill="1" applyAlignment="1">
      <alignment vertical="center"/>
    </xf>
    <xf numFmtId="49" fontId="30" fillId="17" borderId="0" xfId="0" applyNumberFormat="1" applyFont="1" applyFill="1" applyAlignment="1">
      <alignment vertical="center"/>
    </xf>
    <xf numFmtId="176" fontId="30" fillId="20" borderId="65" xfId="0" applyNumberFormat="1" applyFont="1" applyFill="1" applyBorder="1" applyAlignment="1">
      <alignment vertical="center"/>
    </xf>
    <xf numFmtId="0" fontId="34" fillId="0" borderId="0" xfId="0" applyFont="1" applyAlignment="1">
      <alignment vertical="center"/>
    </xf>
    <xf numFmtId="0" fontId="34" fillId="16" borderId="51" xfId="0" applyFont="1" applyFill="1" applyBorder="1" applyAlignment="1">
      <alignment vertical="center"/>
    </xf>
    <xf numFmtId="38" fontId="34" fillId="16" borderId="10" xfId="0" applyNumberFormat="1" applyFont="1" applyFill="1" applyBorder="1" applyAlignment="1">
      <alignment vertical="center"/>
    </xf>
    <xf numFmtId="176" fontId="14" fillId="0" borderId="1" xfId="0" applyNumberFormat="1" applyFont="1" applyBorder="1" applyAlignment="1">
      <alignment horizontal="center" vertical="center" wrapText="1"/>
    </xf>
    <xf numFmtId="38" fontId="34" fillId="0" borderId="0" xfId="0" applyNumberFormat="1" applyFont="1" applyAlignment="1">
      <alignment vertical="center"/>
    </xf>
    <xf numFmtId="0" fontId="35" fillId="0" borderId="0" xfId="0" applyFont="1" applyAlignment="1">
      <alignment vertical="center"/>
    </xf>
    <xf numFmtId="0" fontId="34" fillId="17" borderId="0" xfId="0" applyFont="1" applyFill="1" applyAlignment="1">
      <alignment horizontal="center" vertical="center"/>
    </xf>
    <xf numFmtId="0" fontId="35" fillId="17" borderId="0" xfId="0" applyFont="1" applyFill="1" applyAlignment="1">
      <alignment horizontal="center" vertical="center" wrapText="1"/>
    </xf>
    <xf numFmtId="0" fontId="34" fillId="17" borderId="0" xfId="0" applyFont="1" applyFill="1" applyAlignment="1">
      <alignment vertical="center"/>
    </xf>
    <xf numFmtId="0" fontId="33" fillId="0" borderId="0" xfId="0" applyFont="1" applyAlignment="1">
      <alignment vertical="center"/>
    </xf>
    <xf numFmtId="0" fontId="35" fillId="17" borderId="0" xfId="0" applyFont="1" applyFill="1" applyAlignment="1">
      <alignment vertical="center" wrapText="1"/>
    </xf>
    <xf numFmtId="0" fontId="30" fillId="22" borderId="9" xfId="0" applyFont="1" applyFill="1" applyBorder="1" applyAlignment="1">
      <alignment horizontal="centerContinuous" vertical="center"/>
    </xf>
    <xf numFmtId="0" fontId="33" fillId="23" borderId="51" xfId="0" applyFont="1" applyFill="1" applyBorder="1" applyAlignment="1">
      <alignment horizontal="centerContinuous" vertical="center"/>
    </xf>
    <xf numFmtId="0" fontId="33" fillId="23" borderId="10" xfId="0" applyFont="1" applyFill="1" applyBorder="1" applyAlignment="1">
      <alignment horizontal="centerContinuous" vertical="center"/>
    </xf>
    <xf numFmtId="38" fontId="30" fillId="19" borderId="51" xfId="0" applyNumberFormat="1" applyFont="1" applyFill="1" applyBorder="1" applyAlignment="1">
      <alignment horizontal="centerContinuous" vertical="center"/>
    </xf>
    <xf numFmtId="38" fontId="30" fillId="19" borderId="10" xfId="0" applyNumberFormat="1" applyFont="1" applyFill="1" applyBorder="1" applyAlignment="1">
      <alignment horizontal="centerContinuous" vertical="center"/>
    </xf>
    <xf numFmtId="0" fontId="30" fillId="17" borderId="16" xfId="0" applyFont="1" applyFill="1" applyBorder="1" applyAlignment="1">
      <alignment vertical="center"/>
    </xf>
    <xf numFmtId="0" fontId="27" fillId="17" borderId="16" xfId="0" applyFont="1" applyFill="1" applyBorder="1" applyAlignment="1">
      <alignment vertical="center"/>
    </xf>
    <xf numFmtId="0" fontId="30" fillId="17" borderId="0" xfId="0" applyFont="1" applyFill="1" applyAlignment="1">
      <alignment vertical="center"/>
    </xf>
    <xf numFmtId="176" fontId="32" fillId="17" borderId="33" xfId="0" applyNumberFormat="1" applyFont="1" applyFill="1" applyBorder="1" applyAlignment="1">
      <alignment vertical="center"/>
    </xf>
    <xf numFmtId="0" fontId="33" fillId="17" borderId="16" xfId="0" applyFont="1" applyFill="1" applyBorder="1" applyAlignment="1">
      <alignment vertical="center"/>
    </xf>
    <xf numFmtId="0" fontId="32" fillId="17" borderId="0" xfId="0" applyFont="1" applyFill="1" applyAlignment="1">
      <alignment vertical="center"/>
    </xf>
    <xf numFmtId="0" fontId="33" fillId="0" borderId="17" xfId="0" applyFont="1" applyBorder="1" applyAlignment="1">
      <alignment vertical="center"/>
    </xf>
    <xf numFmtId="0" fontId="20" fillId="0" borderId="17" xfId="0" applyFont="1" applyBorder="1" applyAlignment="1">
      <alignment vertical="center"/>
    </xf>
    <xf numFmtId="0" fontId="33" fillId="0" borderId="0" xfId="0" applyFont="1" applyAlignment="1">
      <alignment vertical="center"/>
    </xf>
    <xf numFmtId="0" fontId="32" fillId="17" borderId="17" xfId="0" applyFont="1" applyFill="1" applyBorder="1" applyAlignment="1">
      <alignment vertical="center"/>
    </xf>
    <xf numFmtId="38" fontId="32" fillId="17" borderId="33" xfId="0" applyNumberFormat="1" applyFont="1" applyFill="1" applyBorder="1" applyAlignment="1">
      <alignment vertical="center"/>
    </xf>
    <xf numFmtId="0" fontId="30" fillId="20" borderId="0" xfId="0" applyFont="1" applyFill="1" applyAlignment="1">
      <alignment vertical="center"/>
    </xf>
    <xf numFmtId="0" fontId="30" fillId="20" borderId="17" xfId="0" applyFont="1" applyFill="1" applyBorder="1" applyAlignment="1">
      <alignment vertical="center"/>
    </xf>
    <xf numFmtId="176" fontId="30" fillId="17" borderId="33" xfId="0" applyNumberFormat="1" applyFont="1" applyFill="1" applyBorder="1" applyAlignment="1">
      <alignment vertical="center"/>
    </xf>
    <xf numFmtId="176" fontId="30" fillId="20" borderId="33" xfId="0" applyNumberFormat="1" applyFont="1" applyFill="1" applyBorder="1" applyAlignment="1">
      <alignment vertical="center"/>
    </xf>
    <xf numFmtId="0" fontId="38" fillId="0" borderId="17" xfId="0" applyFont="1" applyBorder="1" applyAlignment="1">
      <alignment vertical="center"/>
    </xf>
    <xf numFmtId="176" fontId="30" fillId="17" borderId="6" xfId="0" applyNumberFormat="1" applyFont="1" applyFill="1" applyBorder="1" applyAlignment="1">
      <alignment vertical="center"/>
    </xf>
    <xf numFmtId="176" fontId="32" fillId="20" borderId="33" xfId="0" applyNumberFormat="1" applyFont="1" applyFill="1" applyBorder="1" applyAlignment="1">
      <alignment vertical="center"/>
    </xf>
    <xf numFmtId="0" fontId="14" fillId="0" borderId="17" xfId="0" applyFont="1" applyBorder="1" applyAlignment="1">
      <alignment vertical="center"/>
    </xf>
    <xf numFmtId="0" fontId="32" fillId="17" borderId="0" xfId="0" applyFont="1" applyFill="1" applyAlignment="1">
      <alignment vertical="center"/>
    </xf>
    <xf numFmtId="0" fontId="32" fillId="17" borderId="17" xfId="0" applyFont="1" applyFill="1" applyBorder="1" applyAlignment="1">
      <alignment vertical="center"/>
    </xf>
    <xf numFmtId="0" fontId="34" fillId="17" borderId="17" xfId="0" applyFont="1" applyFill="1" applyBorder="1" applyAlignment="1">
      <alignment vertical="center"/>
    </xf>
    <xf numFmtId="0" fontId="32" fillId="17" borderId="16" xfId="0" applyFont="1" applyFill="1" applyBorder="1" applyAlignment="1">
      <alignment vertical="center"/>
    </xf>
    <xf numFmtId="0" fontId="32" fillId="17" borderId="25" xfId="0" applyFont="1" applyFill="1" applyBorder="1" applyAlignment="1">
      <alignment vertical="center"/>
    </xf>
    <xf numFmtId="0" fontId="30" fillId="17" borderId="50" xfId="0" applyFont="1" applyFill="1" applyBorder="1" applyAlignment="1">
      <alignment vertical="center"/>
    </xf>
    <xf numFmtId="0" fontId="30" fillId="17" borderId="26" xfId="0" applyFont="1" applyFill="1" applyBorder="1" applyAlignment="1">
      <alignment vertical="center"/>
    </xf>
    <xf numFmtId="176" fontId="32" fillId="17" borderId="6" xfId="0" applyNumberFormat="1" applyFont="1" applyFill="1" applyBorder="1" applyAlignment="1">
      <alignment vertical="center"/>
    </xf>
    <xf numFmtId="176" fontId="30" fillId="17" borderId="78" xfId="0" applyNumberFormat="1" applyFont="1" applyFill="1" applyBorder="1" applyAlignment="1">
      <alignment vertical="center"/>
    </xf>
    <xf numFmtId="0" fontId="35" fillId="0" borderId="0" xfId="0" applyFont="1" applyAlignment="1">
      <alignment vertical="center"/>
    </xf>
    <xf numFmtId="0" fontId="35" fillId="16" borderId="51" xfId="0" applyFont="1" applyFill="1" applyBorder="1" applyAlignment="1">
      <alignment vertical="center"/>
    </xf>
    <xf numFmtId="0" fontId="35" fillId="16" borderId="10" xfId="0" applyFont="1" applyFill="1" applyBorder="1" applyAlignment="1">
      <alignment vertical="center"/>
    </xf>
    <xf numFmtId="0" fontId="35" fillId="3" borderId="0" xfId="0" applyFont="1" applyFill="1" applyAlignment="1">
      <alignment vertical="center"/>
    </xf>
    <xf numFmtId="0" fontId="35" fillId="18" borderId="0" xfId="0" applyFont="1" applyFill="1" applyAlignment="1">
      <alignment horizontal="center" vertical="center"/>
    </xf>
    <xf numFmtId="0" fontId="35" fillId="18" borderId="46" xfId="0" applyFont="1" applyFill="1" applyBorder="1" applyAlignment="1">
      <alignment horizontal="center" vertical="center" wrapText="1"/>
    </xf>
    <xf numFmtId="0" fontId="35" fillId="18" borderId="0" xfId="0" applyFont="1" applyFill="1" applyAlignment="1">
      <alignment horizontal="center" vertical="center" wrapText="1"/>
    </xf>
    <xf numFmtId="0" fontId="35" fillId="18" borderId="0" xfId="0" applyFont="1" applyFill="1" applyAlignment="1">
      <alignment vertical="center"/>
    </xf>
    <xf numFmtId="0" fontId="35" fillId="18" borderId="46" xfId="0" applyFont="1" applyFill="1" applyBorder="1" applyAlignment="1">
      <alignment vertical="center" wrapText="1"/>
    </xf>
    <xf numFmtId="0" fontId="42" fillId="25" borderId="59" xfId="0" applyFont="1" applyFill="1" applyBorder="1" applyAlignment="1">
      <alignment horizontal="centerContinuous" vertical="center"/>
    </xf>
    <xf numFmtId="0" fontId="42" fillId="25" borderId="44" xfId="0" applyFont="1" applyFill="1" applyBorder="1" applyAlignment="1">
      <alignment horizontal="centerContinuous" vertical="center"/>
    </xf>
    <xf numFmtId="0" fontId="42" fillId="25" borderId="60" xfId="0" applyFont="1" applyFill="1" applyBorder="1" applyAlignment="1">
      <alignment horizontal="centerContinuous" vertical="center"/>
    </xf>
    <xf numFmtId="0" fontId="42" fillId="23" borderId="59" xfId="0" applyFont="1" applyFill="1" applyBorder="1" applyAlignment="1">
      <alignment horizontal="centerContinuous" vertical="center" shrinkToFit="1"/>
    </xf>
    <xf numFmtId="0" fontId="35" fillId="23" borderId="44" xfId="0" applyFont="1" applyFill="1" applyBorder="1" applyAlignment="1">
      <alignment horizontal="centerContinuous" vertical="center" shrinkToFit="1"/>
    </xf>
    <xf numFmtId="0" fontId="35" fillId="23" borderId="60" xfId="0" applyFont="1" applyFill="1" applyBorder="1" applyAlignment="1">
      <alignment horizontal="centerContinuous" vertical="center" shrinkToFit="1"/>
    </xf>
    <xf numFmtId="0" fontId="35" fillId="18" borderId="0" xfId="0" applyFont="1" applyFill="1" applyAlignment="1">
      <alignment vertical="center" wrapText="1"/>
    </xf>
    <xf numFmtId="176" fontId="32" fillId="3" borderId="71" xfId="0" applyNumberFormat="1" applyFont="1" applyFill="1" applyBorder="1" applyAlignment="1">
      <alignment vertical="center" shrinkToFit="1"/>
    </xf>
    <xf numFmtId="176" fontId="30" fillId="3" borderId="64" xfId="0" applyNumberFormat="1" applyFont="1" applyFill="1" applyBorder="1" applyAlignment="1">
      <alignment vertical="center" shrinkToFit="1"/>
    </xf>
    <xf numFmtId="176" fontId="32" fillId="3" borderId="65" xfId="0" applyNumberFormat="1" applyFont="1" applyFill="1" applyBorder="1" applyAlignment="1">
      <alignment vertical="center" shrinkToFit="1"/>
    </xf>
    <xf numFmtId="176" fontId="32" fillId="3" borderId="64" xfId="0" applyNumberFormat="1" applyFont="1" applyFill="1" applyBorder="1" applyAlignment="1">
      <alignment vertical="center" shrinkToFit="1"/>
    </xf>
    <xf numFmtId="176" fontId="30" fillId="3" borderId="84" xfId="0" applyNumberFormat="1" applyFont="1" applyFill="1" applyBorder="1" applyAlignment="1">
      <alignment vertical="center" shrinkToFit="1"/>
    </xf>
    <xf numFmtId="176" fontId="32" fillId="3" borderId="67" xfId="0" applyNumberFormat="1" applyFont="1" applyFill="1" applyBorder="1" applyAlignment="1">
      <alignment vertical="center" shrinkToFit="1"/>
    </xf>
    <xf numFmtId="176" fontId="32" fillId="3" borderId="66" xfId="0" applyNumberFormat="1" applyFont="1" applyFill="1" applyBorder="1" applyAlignment="1">
      <alignment vertical="center" shrinkToFit="1"/>
    </xf>
    <xf numFmtId="176" fontId="32" fillId="3" borderId="85" xfId="0" applyNumberFormat="1" applyFont="1" applyFill="1" applyBorder="1" applyAlignment="1">
      <alignment vertical="center" shrinkToFit="1"/>
    </xf>
    <xf numFmtId="176" fontId="32" fillId="3" borderId="86" xfId="0" applyNumberFormat="1" applyFont="1" applyFill="1" applyBorder="1" applyAlignment="1">
      <alignment vertical="center" shrinkToFit="1"/>
    </xf>
    <xf numFmtId="176" fontId="32" fillId="3" borderId="63" xfId="0" applyNumberFormat="1" applyFont="1" applyFill="1" applyBorder="1" applyAlignment="1">
      <alignment vertical="center" shrinkToFit="1"/>
    </xf>
    <xf numFmtId="176" fontId="32" fillId="3" borderId="84" xfId="0" applyNumberFormat="1" applyFont="1" applyFill="1" applyBorder="1" applyAlignment="1">
      <alignment vertical="center" shrinkToFit="1"/>
    </xf>
    <xf numFmtId="0" fontId="33" fillId="0" borderId="0" xfId="0" applyFont="1" applyAlignment="1">
      <alignment vertical="center"/>
    </xf>
    <xf numFmtId="176" fontId="32" fillId="3" borderId="33" xfId="0" applyNumberFormat="1" applyFont="1" applyFill="1" applyBorder="1" applyAlignment="1">
      <alignment vertical="center" shrinkToFit="1"/>
    </xf>
    <xf numFmtId="176" fontId="32" fillId="3" borderId="69" xfId="0" applyNumberFormat="1" applyFont="1" applyFill="1" applyBorder="1" applyAlignment="1">
      <alignment vertical="center" shrinkToFit="1"/>
    </xf>
    <xf numFmtId="176" fontId="30" fillId="3" borderId="67" xfId="0" applyNumberFormat="1" applyFont="1" applyFill="1" applyBorder="1" applyAlignment="1">
      <alignment vertical="center" shrinkToFit="1"/>
    </xf>
    <xf numFmtId="176" fontId="43" fillId="3" borderId="67" xfId="0" applyNumberFormat="1" applyFont="1" applyFill="1" applyBorder="1" applyAlignment="1">
      <alignment vertical="center" shrinkToFit="1"/>
    </xf>
    <xf numFmtId="176" fontId="30" fillId="3" borderId="65" xfId="0" applyNumberFormat="1" applyFont="1" applyFill="1" applyBorder="1" applyAlignment="1">
      <alignment vertical="center" shrinkToFit="1"/>
    </xf>
    <xf numFmtId="176" fontId="32" fillId="3" borderId="87" xfId="0" applyNumberFormat="1" applyFont="1" applyFill="1" applyBorder="1" applyAlignment="1">
      <alignment vertical="center" shrinkToFit="1"/>
    </xf>
    <xf numFmtId="176" fontId="32" fillId="3" borderId="55" xfId="0" applyNumberFormat="1" applyFont="1" applyFill="1" applyBorder="1" applyAlignment="1">
      <alignment vertical="center" shrinkToFit="1"/>
    </xf>
    <xf numFmtId="176" fontId="32" fillId="3" borderId="88" xfId="0" applyNumberFormat="1" applyFont="1" applyFill="1" applyBorder="1" applyAlignment="1">
      <alignment vertical="center" shrinkToFit="1"/>
    </xf>
    <xf numFmtId="176" fontId="30" fillId="3" borderId="68" xfId="0" applyNumberFormat="1" applyFont="1" applyFill="1" applyBorder="1" applyAlignment="1">
      <alignment vertical="center" shrinkToFit="1"/>
    </xf>
    <xf numFmtId="176" fontId="27" fillId="3" borderId="68" xfId="0" applyNumberFormat="1" applyFont="1" applyFill="1" applyBorder="1" applyAlignment="1">
      <alignment vertical="center" shrinkToFit="1"/>
    </xf>
    <xf numFmtId="176" fontId="30" fillId="3" borderId="73" xfId="0" applyNumberFormat="1" applyFont="1" applyFill="1" applyBorder="1" applyAlignment="1">
      <alignment vertical="center" shrinkToFit="1"/>
    </xf>
    <xf numFmtId="176" fontId="30" fillId="3" borderId="75" xfId="0" applyNumberFormat="1" applyFont="1" applyFill="1" applyBorder="1" applyAlignment="1">
      <alignment vertical="center" shrinkToFit="1"/>
    </xf>
    <xf numFmtId="176" fontId="30" fillId="3" borderId="71" xfId="0" applyNumberFormat="1" applyFont="1" applyFill="1" applyBorder="1" applyAlignment="1">
      <alignment vertical="center" shrinkToFit="1"/>
    </xf>
    <xf numFmtId="176" fontId="30" fillId="3" borderId="47" xfId="0" applyNumberFormat="1" applyFont="1" applyFill="1" applyBorder="1" applyAlignment="1">
      <alignment vertical="center" shrinkToFit="1"/>
    </xf>
    <xf numFmtId="176" fontId="30" fillId="3" borderId="66" xfId="0" applyNumberFormat="1" applyFont="1" applyFill="1" applyBorder="1" applyAlignment="1">
      <alignment vertical="center" shrinkToFit="1"/>
    </xf>
    <xf numFmtId="176" fontId="30" fillId="3" borderId="90" xfId="0" applyNumberFormat="1" applyFont="1" applyFill="1" applyBorder="1" applyAlignment="1">
      <alignment vertical="center" shrinkToFit="1"/>
    </xf>
    <xf numFmtId="0" fontId="44" fillId="18" borderId="0" xfId="0" applyFont="1" applyFill="1" applyAlignment="1">
      <alignment vertical="center"/>
    </xf>
    <xf numFmtId="0" fontId="44" fillId="18" borderId="0" xfId="0" applyFont="1" applyFill="1" applyAlignment="1">
      <alignment vertical="center" wrapText="1"/>
    </xf>
    <xf numFmtId="176" fontId="30" fillId="3" borderId="92" xfId="0" applyNumberFormat="1" applyFont="1" applyFill="1" applyBorder="1" applyAlignment="1">
      <alignment vertical="center" shrinkToFit="1"/>
    </xf>
    <xf numFmtId="0" fontId="32" fillId="0" borderId="0" xfId="0" applyFont="1" applyAlignment="1">
      <alignment vertical="center"/>
    </xf>
    <xf numFmtId="0" fontId="32" fillId="0" borderId="0" xfId="0" applyFont="1" applyAlignment="1">
      <alignment vertical="center" shrinkToFit="1"/>
    </xf>
    <xf numFmtId="0" fontId="35" fillId="0" borderId="0" xfId="0" applyFont="1" applyAlignment="1">
      <alignment vertical="center" shrinkToFit="1"/>
    </xf>
    <xf numFmtId="0" fontId="35" fillId="0" borderId="0" xfId="0" applyFont="1" applyAlignment="1">
      <alignment vertical="center"/>
    </xf>
    <xf numFmtId="0" fontId="32" fillId="0" borderId="0" xfId="0" applyFont="1" applyAlignment="1">
      <alignment vertical="center"/>
    </xf>
    <xf numFmtId="0" fontId="42" fillId="23" borderId="59" xfId="0" applyFont="1" applyFill="1" applyBorder="1" applyAlignment="1">
      <alignment horizontal="center" vertical="center" shrinkToFit="1"/>
    </xf>
    <xf numFmtId="0" fontId="44" fillId="23" borderId="44" xfId="0" applyFont="1" applyFill="1" applyBorder="1" applyAlignment="1">
      <alignment horizontal="center" vertical="center" shrinkToFit="1"/>
    </xf>
    <xf numFmtId="0" fontId="44" fillId="23" borderId="60" xfId="0" applyFont="1" applyFill="1" applyBorder="1" applyAlignment="1">
      <alignment horizontal="centerContinuous" vertical="center" shrinkToFit="1"/>
    </xf>
    <xf numFmtId="176" fontId="30" fillId="3" borderId="93" xfId="0" applyNumberFormat="1" applyFont="1" applyFill="1" applyBorder="1" applyAlignment="1">
      <alignment vertical="center" shrinkToFit="1"/>
    </xf>
    <xf numFmtId="176" fontId="30" fillId="3" borderId="94" xfId="0" applyNumberFormat="1" applyFont="1" applyFill="1" applyBorder="1" applyAlignment="1">
      <alignment vertical="center" shrinkToFit="1"/>
    </xf>
    <xf numFmtId="176" fontId="30" fillId="3" borderId="95" xfId="0" applyNumberFormat="1" applyFont="1" applyFill="1" applyBorder="1" applyAlignment="1">
      <alignment vertical="center" shrinkToFit="1"/>
    </xf>
    <xf numFmtId="176" fontId="30" fillId="3" borderId="9" xfId="0" applyNumberFormat="1" applyFont="1" applyFill="1" applyBorder="1" applyAlignment="1">
      <alignment vertical="center" shrinkToFit="1"/>
    </xf>
    <xf numFmtId="176" fontId="27" fillId="3" borderId="94" xfId="0" applyNumberFormat="1" applyFont="1" applyFill="1" applyBorder="1" applyAlignment="1">
      <alignment vertical="center" shrinkToFit="1"/>
    </xf>
    <xf numFmtId="176" fontId="32" fillId="3" borderId="96" xfId="0" applyNumberFormat="1" applyFont="1" applyFill="1" applyBorder="1" applyAlignment="1">
      <alignment vertical="center" shrinkToFit="1"/>
    </xf>
    <xf numFmtId="176" fontId="30" fillId="3" borderId="97" xfId="0" applyNumberFormat="1" applyFont="1" applyFill="1" applyBorder="1" applyAlignment="1">
      <alignment vertical="center" shrinkToFit="1"/>
    </xf>
    <xf numFmtId="49" fontId="45" fillId="0" borderId="0" xfId="0" applyNumberFormat="1" applyFont="1" applyAlignment="1">
      <alignment vertical="center"/>
    </xf>
    <xf numFmtId="49" fontId="45" fillId="0" borderId="0" xfId="0" applyNumberFormat="1" applyFont="1" applyAlignment="1">
      <alignment vertical="center"/>
    </xf>
    <xf numFmtId="49" fontId="46" fillId="0" borderId="0" xfId="0" applyNumberFormat="1" applyFont="1" applyAlignment="1">
      <alignment horizontal="centerContinuous" vertical="center"/>
    </xf>
    <xf numFmtId="49" fontId="45" fillId="0" borderId="0" xfId="0" applyNumberFormat="1" applyFont="1" applyAlignment="1">
      <alignment horizontal="centerContinuous" vertical="center"/>
    </xf>
    <xf numFmtId="0" fontId="47" fillId="0" borderId="0" xfId="0" applyFont="1" applyAlignment="1">
      <alignment horizontal="centerContinuous" vertical="center"/>
    </xf>
    <xf numFmtId="49" fontId="48" fillId="0" borderId="0" xfId="0" applyNumberFormat="1" applyFont="1" applyAlignment="1">
      <alignment vertical="center" shrinkToFit="1"/>
    </xf>
    <xf numFmtId="0" fontId="35" fillId="0" borderId="0" xfId="0" applyFont="1" applyAlignment="1">
      <alignment vertical="center" shrinkToFit="1"/>
    </xf>
    <xf numFmtId="49" fontId="49" fillId="0" borderId="0" xfId="0" applyNumberFormat="1" applyFont="1" applyAlignment="1">
      <alignment vertical="center"/>
    </xf>
    <xf numFmtId="49" fontId="49" fillId="0" borderId="0" xfId="0" applyNumberFormat="1" applyFont="1" applyAlignment="1"/>
    <xf numFmtId="49" fontId="49" fillId="0" borderId="0" xfId="0" applyNumberFormat="1" applyFont="1" applyAlignment="1">
      <alignment vertical="center" wrapText="1"/>
    </xf>
    <xf numFmtId="49" fontId="49" fillId="0" borderId="0" xfId="0" applyNumberFormat="1" applyFont="1" applyAlignment="1">
      <alignment vertical="center" shrinkToFit="1"/>
    </xf>
    <xf numFmtId="0" fontId="33" fillId="0" borderId="0" xfId="0" applyFont="1" applyAlignment="1">
      <alignment vertical="center" shrinkToFit="1"/>
    </xf>
    <xf numFmtId="49" fontId="49" fillId="0" borderId="0" xfId="0" applyNumberFormat="1" applyFont="1" applyAlignment="1">
      <alignment vertical="center"/>
    </xf>
    <xf numFmtId="0" fontId="33" fillId="0" borderId="57" xfId="0" applyFont="1" applyBorder="1" applyAlignment="1">
      <alignment vertical="center"/>
    </xf>
    <xf numFmtId="49" fontId="43" fillId="0" borderId="0" xfId="0" applyNumberFormat="1" applyFont="1" applyAlignment="1">
      <alignment horizontal="right" vertical="center"/>
    </xf>
    <xf numFmtId="49" fontId="49" fillId="27" borderId="59" xfId="0" applyNumberFormat="1" applyFont="1" applyFill="1" applyBorder="1" applyAlignment="1">
      <alignment horizontal="centerContinuous" vertical="center"/>
    </xf>
    <xf numFmtId="49" fontId="49" fillId="27" borderId="44" xfId="0" applyNumberFormat="1" applyFont="1" applyFill="1" applyBorder="1" applyAlignment="1">
      <alignment horizontal="centerContinuous" vertical="center"/>
    </xf>
    <xf numFmtId="3" fontId="49" fillId="28" borderId="45" xfId="0" applyNumberFormat="1" applyFont="1" applyFill="1" applyBorder="1" applyAlignment="1">
      <alignment horizontal="center" vertical="center" wrapText="1"/>
    </xf>
    <xf numFmtId="49" fontId="49" fillId="28" borderId="45" xfId="0" applyNumberFormat="1" applyFont="1" applyFill="1" applyBorder="1" applyAlignment="1">
      <alignment horizontal="center" vertical="center" wrapText="1"/>
    </xf>
    <xf numFmtId="49" fontId="43" fillId="28" borderId="45" xfId="0" applyNumberFormat="1" applyFont="1" applyFill="1" applyBorder="1" applyAlignment="1">
      <alignment horizontal="center" vertical="center" wrapText="1"/>
    </xf>
    <xf numFmtId="49" fontId="49" fillId="0" borderId="0" xfId="0" applyNumberFormat="1" applyFont="1" applyAlignment="1">
      <alignment vertical="center"/>
    </xf>
    <xf numFmtId="49" fontId="43" fillId="0" borderId="0" xfId="0" applyNumberFormat="1" applyFont="1" applyAlignment="1"/>
    <xf numFmtId="49" fontId="49" fillId="0" borderId="0" xfId="0" applyNumberFormat="1" applyFont="1" applyAlignment="1">
      <alignment shrinkToFit="1"/>
    </xf>
    <xf numFmtId="49" fontId="49" fillId="28" borderId="45" xfId="0" applyNumberFormat="1" applyFont="1" applyFill="1" applyBorder="1" applyAlignment="1">
      <alignment horizontal="center" vertical="center" shrinkToFit="1"/>
    </xf>
    <xf numFmtId="49" fontId="49" fillId="0" borderId="0" xfId="0" applyNumberFormat="1" applyFont="1" applyAlignment="1"/>
    <xf numFmtId="176" fontId="49" fillId="0" borderId="49" xfId="0" applyNumberFormat="1" applyFont="1" applyBorder="1" applyAlignment="1">
      <alignment horizontal="right" shrinkToFit="1"/>
    </xf>
    <xf numFmtId="176" fontId="43" fillId="0" borderId="49" xfId="0" applyNumberFormat="1" applyFont="1" applyBorder="1" applyAlignment="1">
      <alignment horizontal="right" shrinkToFit="1"/>
    </xf>
    <xf numFmtId="176" fontId="49" fillId="0" borderId="47" xfId="0" applyNumberFormat="1" applyFont="1" applyBorder="1" applyAlignment="1">
      <alignment horizontal="right" shrinkToFit="1"/>
    </xf>
    <xf numFmtId="176" fontId="43" fillId="0" borderId="47" xfId="0" applyNumberFormat="1" applyFont="1" applyBorder="1" applyAlignment="1">
      <alignment horizontal="right" shrinkToFit="1"/>
    </xf>
    <xf numFmtId="49" fontId="43" fillId="0" borderId="76" xfId="0" applyNumberFormat="1" applyFont="1" applyBorder="1" applyAlignment="1">
      <alignment horizontal="left"/>
    </xf>
    <xf numFmtId="49" fontId="43" fillId="0" borderId="57" xfId="0" applyNumberFormat="1" applyFont="1" applyBorder="1" applyAlignment="1">
      <alignment horizontal="left"/>
    </xf>
    <xf numFmtId="0" fontId="33" fillId="0" borderId="109" xfId="0" applyFont="1" applyBorder="1" applyAlignment="1">
      <alignment horizontal="left"/>
    </xf>
    <xf numFmtId="176" fontId="43" fillId="0" borderId="110" xfId="0" applyNumberFormat="1" applyFont="1" applyBorder="1" applyAlignment="1">
      <alignment horizontal="right" shrinkToFit="1"/>
    </xf>
    <xf numFmtId="49" fontId="43" fillId="28" borderId="45" xfId="0" applyNumberFormat="1" applyFont="1" applyFill="1" applyBorder="1" applyAlignment="1">
      <alignment horizontal="center" vertical="center" shrinkToFit="1"/>
    </xf>
    <xf numFmtId="0" fontId="32" fillId="29" borderId="69" xfId="0" applyFont="1" applyFill="1" applyBorder="1" applyAlignment="1">
      <alignment vertical="center" shrinkToFit="1"/>
    </xf>
    <xf numFmtId="176" fontId="43" fillId="0" borderId="111" xfId="0" applyNumberFormat="1" applyFont="1" applyBorder="1" applyAlignment="1">
      <alignment horizontal="right" shrinkToFit="1"/>
    </xf>
    <xf numFmtId="49" fontId="45" fillId="0" borderId="0" xfId="0" applyNumberFormat="1" applyFont="1" applyAlignment="1"/>
    <xf numFmtId="49" fontId="45" fillId="0" borderId="0" xfId="0" applyNumberFormat="1" applyFont="1" applyAlignment="1"/>
    <xf numFmtId="0" fontId="35" fillId="0" borderId="0" xfId="0" applyFont="1" applyAlignment="1">
      <alignment shrinkToFit="1"/>
    </xf>
    <xf numFmtId="49" fontId="49" fillId="28" borderId="59" xfId="0" applyNumberFormat="1" applyFont="1" applyFill="1" applyBorder="1" applyAlignment="1">
      <alignment horizontal="centerContinuous" vertical="center"/>
    </xf>
    <xf numFmtId="49" fontId="49" fillId="28" borderId="44" xfId="0" applyNumberFormat="1" applyFont="1" applyFill="1" applyBorder="1" applyAlignment="1">
      <alignment horizontal="centerContinuous" vertical="center"/>
    </xf>
    <xf numFmtId="0" fontId="33" fillId="23" borderId="60" xfId="0" applyFont="1" applyFill="1" applyBorder="1" applyAlignment="1">
      <alignment horizontal="centerContinuous" vertical="center"/>
    </xf>
    <xf numFmtId="176" fontId="49" fillId="0" borderId="69" xfId="0" applyNumberFormat="1" applyFont="1" applyBorder="1" applyAlignment="1">
      <alignment horizontal="right" shrinkToFit="1"/>
    </xf>
    <xf numFmtId="176" fontId="49" fillId="0" borderId="0" xfId="0" applyNumberFormat="1" applyFont="1" applyAlignment="1">
      <alignment horizontal="right" shrinkToFit="1"/>
    </xf>
    <xf numFmtId="0" fontId="35" fillId="0" borderId="0" xfId="0" applyFont="1" applyAlignment="1">
      <alignment vertical="center" shrinkToFit="1"/>
    </xf>
    <xf numFmtId="176" fontId="43" fillId="0" borderId="0" xfId="0" applyNumberFormat="1" applyFont="1" applyAlignment="1">
      <alignment horizontal="right" shrinkToFit="1"/>
    </xf>
    <xf numFmtId="49" fontId="49" fillId="0" borderId="0" xfId="0" applyNumberFormat="1" applyFont="1" applyAlignment="1">
      <alignment horizontal="left"/>
    </xf>
    <xf numFmtId="0" fontId="33" fillId="0" borderId="0" xfId="0" applyFont="1" applyAlignment="1">
      <alignment shrinkToFit="1"/>
    </xf>
    <xf numFmtId="38" fontId="43" fillId="0" borderId="78" xfId="0" applyNumberFormat="1" applyFont="1" applyBorder="1" applyAlignment="1">
      <alignment horizontal="right"/>
    </xf>
    <xf numFmtId="0" fontId="30" fillId="3" borderId="61" xfId="0" applyFont="1" applyFill="1" applyBorder="1" applyAlignment="1">
      <alignment vertical="center"/>
    </xf>
    <xf numFmtId="0" fontId="30" fillId="3" borderId="62" xfId="0" applyFont="1" applyFill="1" applyBorder="1" applyAlignment="1">
      <alignment vertical="center"/>
    </xf>
    <xf numFmtId="176" fontId="32" fillId="3" borderId="82" xfId="0" applyNumberFormat="1" applyFont="1" applyFill="1" applyBorder="1" applyAlignment="1">
      <alignment vertical="center" shrinkToFit="1"/>
    </xf>
    <xf numFmtId="176" fontId="32" fillId="3" borderId="61" xfId="0" applyNumberFormat="1" applyFont="1" applyFill="1" applyBorder="1" applyAlignment="1">
      <alignment vertical="center" shrinkToFit="1"/>
    </xf>
    <xf numFmtId="0" fontId="27" fillId="3" borderId="83" xfId="0" applyFont="1" applyFill="1" applyBorder="1" applyAlignment="1">
      <alignment vertical="center"/>
    </xf>
    <xf numFmtId="49" fontId="27" fillId="3" borderId="55" xfId="0" applyNumberFormat="1" applyFont="1" applyFill="1" applyBorder="1" applyAlignment="1">
      <alignment vertical="center"/>
    </xf>
    <xf numFmtId="0" fontId="30" fillId="3" borderId="54" xfId="0" applyFont="1" applyFill="1" applyBorder="1" applyAlignment="1">
      <alignment vertical="center"/>
    </xf>
    <xf numFmtId="0" fontId="30" fillId="3" borderId="55" xfId="0" applyFont="1" applyFill="1" applyBorder="1" applyAlignment="1">
      <alignment vertical="center"/>
    </xf>
    <xf numFmtId="0" fontId="33" fillId="3" borderId="83" xfId="0" applyFont="1" applyFill="1" applyBorder="1" applyAlignment="1">
      <alignment vertical="center"/>
    </xf>
    <xf numFmtId="49" fontId="33" fillId="3" borderId="55" xfId="0" applyNumberFormat="1" applyFont="1" applyFill="1" applyBorder="1" applyAlignment="1">
      <alignment vertical="center"/>
    </xf>
    <xf numFmtId="0" fontId="32" fillId="3" borderId="54" xfId="0" applyFont="1" applyFill="1" applyBorder="1" applyAlignment="1">
      <alignment vertical="center"/>
    </xf>
    <xf numFmtId="0" fontId="33" fillId="3" borderId="55" xfId="0" applyFont="1" applyFill="1" applyBorder="1" applyAlignment="1">
      <alignment vertical="center"/>
    </xf>
    <xf numFmtId="0" fontId="32" fillId="3" borderId="55" xfId="0" applyFont="1" applyFill="1" applyBorder="1" applyAlignment="1">
      <alignment vertical="center"/>
    </xf>
    <xf numFmtId="176" fontId="32" fillId="3" borderId="47" xfId="0" applyNumberFormat="1" applyFont="1" applyFill="1" applyBorder="1" applyAlignment="1">
      <alignment vertical="center" shrinkToFit="1"/>
    </xf>
    <xf numFmtId="3" fontId="32" fillId="3" borderId="54" xfId="0" applyNumberFormat="1" applyFont="1" applyFill="1" applyBorder="1" applyAlignment="1">
      <alignment vertical="center"/>
    </xf>
    <xf numFmtId="0" fontId="32" fillId="3" borderId="79" xfId="0" applyFont="1" applyFill="1" applyBorder="1" applyAlignment="1">
      <alignment vertical="center"/>
    </xf>
    <xf numFmtId="0" fontId="33" fillId="3" borderId="56" xfId="0" applyFont="1" applyFill="1" applyBorder="1" applyAlignment="1">
      <alignment vertical="center"/>
    </xf>
    <xf numFmtId="0" fontId="32" fillId="3" borderId="46" xfId="0" applyFont="1" applyFill="1" applyBorder="1" applyAlignment="1">
      <alignment vertical="center"/>
    </xf>
    <xf numFmtId="0" fontId="33" fillId="3" borderId="0" xfId="0" applyFont="1" applyFill="1" applyAlignment="1">
      <alignment vertical="center"/>
    </xf>
    <xf numFmtId="0" fontId="33" fillId="3" borderId="0" xfId="0" applyFont="1" applyFill="1" applyAlignment="1">
      <alignment vertical="center"/>
    </xf>
    <xf numFmtId="0" fontId="33" fillId="3" borderId="69" xfId="0" applyFont="1" applyFill="1" applyBorder="1" applyAlignment="1">
      <alignment vertical="center"/>
    </xf>
    <xf numFmtId="49" fontId="33" fillId="3" borderId="0" xfId="0" applyNumberFormat="1" applyFont="1" applyFill="1" applyAlignment="1">
      <alignment vertical="center"/>
    </xf>
    <xf numFmtId="0" fontId="32" fillId="3" borderId="0" xfId="0" applyFont="1" applyFill="1" applyAlignment="1">
      <alignment vertical="center"/>
    </xf>
    <xf numFmtId="0" fontId="30" fillId="3" borderId="69" xfId="0" applyFont="1" applyFill="1" applyBorder="1" applyAlignment="1">
      <alignment vertical="center"/>
    </xf>
    <xf numFmtId="0" fontId="30" fillId="3" borderId="0" xfId="0" applyFont="1" applyFill="1" applyAlignment="1">
      <alignment vertical="center"/>
    </xf>
    <xf numFmtId="0" fontId="30" fillId="3" borderId="71" xfId="0" applyFont="1" applyFill="1" applyBorder="1" applyAlignment="1">
      <alignment vertical="center"/>
    </xf>
    <xf numFmtId="0" fontId="30" fillId="3" borderId="53" xfId="0" applyFont="1" applyFill="1" applyBorder="1" applyAlignment="1">
      <alignment vertical="center"/>
    </xf>
    <xf numFmtId="0" fontId="27" fillId="3" borderId="55" xfId="0" applyFont="1" applyFill="1" applyBorder="1" applyAlignment="1">
      <alignment vertical="center"/>
    </xf>
    <xf numFmtId="0" fontId="33" fillId="3" borderId="89" xfId="0" applyFont="1" applyFill="1" applyBorder="1" applyAlignment="1">
      <alignment vertical="center"/>
    </xf>
    <xf numFmtId="0" fontId="33" fillId="3" borderId="46" xfId="0" applyFont="1" applyFill="1" applyBorder="1" applyAlignment="1">
      <alignment vertical="center"/>
    </xf>
    <xf numFmtId="0" fontId="30" fillId="3" borderId="56" xfId="0" applyFont="1" applyFill="1" applyBorder="1" applyAlignment="1">
      <alignment vertical="center"/>
    </xf>
    <xf numFmtId="0" fontId="30" fillId="3" borderId="52" xfId="0" applyFont="1" applyFill="1" applyBorder="1" applyAlignment="1">
      <alignment vertical="center"/>
    </xf>
    <xf numFmtId="0" fontId="30" fillId="3" borderId="79" xfId="0" applyFont="1" applyFill="1" applyBorder="1" applyAlignment="1">
      <alignment vertical="center"/>
    </xf>
    <xf numFmtId="0" fontId="27" fillId="3" borderId="53" xfId="0" applyFont="1" applyFill="1" applyBorder="1" applyAlignment="1">
      <alignment vertical="center"/>
    </xf>
    <xf numFmtId="0" fontId="30" fillId="3" borderId="66" xfId="0" applyFont="1" applyFill="1" applyBorder="1" applyAlignment="1">
      <alignment vertical="center"/>
    </xf>
    <xf numFmtId="0" fontId="32" fillId="3" borderId="69" xfId="0" applyFont="1" applyFill="1" applyBorder="1" applyAlignment="1">
      <alignment vertical="center"/>
    </xf>
    <xf numFmtId="0" fontId="27" fillId="3" borderId="0" xfId="0" applyFont="1" applyFill="1" applyAlignment="1">
      <alignment vertical="center"/>
    </xf>
    <xf numFmtId="0" fontId="27" fillId="3" borderId="0" xfId="0" applyFont="1" applyFill="1" applyAlignment="1">
      <alignment vertical="center"/>
    </xf>
    <xf numFmtId="0" fontId="32" fillId="3" borderId="76" xfId="0" applyFont="1" applyFill="1" applyBorder="1" applyAlignment="1">
      <alignment vertical="center"/>
    </xf>
    <xf numFmtId="0" fontId="32" fillId="3" borderId="57" xfId="0" applyFont="1" applyFill="1" applyBorder="1" applyAlignment="1">
      <alignment vertical="center"/>
    </xf>
    <xf numFmtId="0" fontId="27" fillId="3" borderId="57" xfId="0" applyFont="1" applyFill="1" applyBorder="1" applyAlignment="1">
      <alignment vertical="center"/>
    </xf>
    <xf numFmtId="176" fontId="30" fillId="3" borderId="91" xfId="0" applyNumberFormat="1" applyFont="1" applyFill="1" applyBorder="1" applyAlignment="1">
      <alignment vertical="center" shrinkToFit="1"/>
    </xf>
    <xf numFmtId="0" fontId="28" fillId="3" borderId="79" xfId="0" applyFont="1" applyFill="1" applyBorder="1" applyAlignment="1">
      <alignment horizontal="centerContinuous" vertical="center" shrinkToFit="1"/>
    </xf>
    <xf numFmtId="0" fontId="40" fillId="3" borderId="56" xfId="0" applyFont="1" applyFill="1" applyBorder="1" applyAlignment="1">
      <alignment horizontal="centerContinuous" vertical="center" shrinkToFit="1"/>
    </xf>
    <xf numFmtId="0" fontId="41" fillId="3" borderId="56" xfId="0" applyFont="1" applyFill="1" applyBorder="1" applyAlignment="1">
      <alignment horizontal="centerContinuous" vertical="center" shrinkToFit="1"/>
    </xf>
    <xf numFmtId="0" fontId="41" fillId="3" borderId="80" xfId="0" applyFont="1" applyFill="1" applyBorder="1" applyAlignment="1">
      <alignment horizontal="centerContinuous" vertical="center" shrinkToFit="1"/>
    </xf>
    <xf numFmtId="0" fontId="29" fillId="3" borderId="0" xfId="0" applyFont="1" applyFill="1" applyAlignment="1">
      <alignment horizontal="centerContinuous" vertical="center"/>
    </xf>
    <xf numFmtId="0" fontId="20" fillId="3" borderId="0" xfId="0" applyFont="1" applyFill="1" applyAlignment="1">
      <alignment horizontal="centerContinuous" vertical="center" shrinkToFit="1"/>
    </xf>
    <xf numFmtId="0" fontId="29" fillId="3" borderId="0" xfId="0" applyFont="1" applyFill="1" applyAlignment="1">
      <alignment horizontal="centerContinuous" vertical="center" shrinkToFit="1"/>
    </xf>
    <xf numFmtId="0" fontId="30" fillId="3" borderId="58" xfId="0" applyFont="1" applyFill="1" applyBorder="1" applyAlignment="1">
      <alignment vertical="center" wrapText="1"/>
    </xf>
    <xf numFmtId="0" fontId="30" fillId="3" borderId="57" xfId="0" applyFont="1" applyFill="1" applyBorder="1" applyAlignment="1">
      <alignment vertical="center" wrapText="1"/>
    </xf>
    <xf numFmtId="0" fontId="33" fillId="3" borderId="57" xfId="0" applyFont="1" applyFill="1" applyBorder="1" applyAlignment="1">
      <alignment vertical="center" wrapText="1"/>
    </xf>
    <xf numFmtId="0" fontId="27" fillId="3" borderId="81" xfId="0" applyFont="1" applyFill="1" applyBorder="1" applyAlignment="1">
      <alignment horizontal="right" vertical="center"/>
    </xf>
    <xf numFmtId="0" fontId="27" fillId="3" borderId="53" xfId="0" applyFont="1" applyFill="1" applyBorder="1" applyAlignment="1">
      <alignment horizontal="left" vertical="center"/>
    </xf>
    <xf numFmtId="0" fontId="27" fillId="3" borderId="53" xfId="0" applyFont="1" applyFill="1" applyBorder="1" applyAlignment="1">
      <alignment vertical="center"/>
    </xf>
    <xf numFmtId="0" fontId="30" fillId="20" borderId="62" xfId="0" applyFont="1" applyFill="1" applyBorder="1" applyAlignment="1">
      <alignment vertical="center"/>
    </xf>
    <xf numFmtId="176" fontId="32" fillId="20" borderId="61" xfId="0" applyNumberFormat="1" applyFont="1" applyFill="1" applyBorder="1" applyAlignment="1">
      <alignment vertical="center"/>
    </xf>
    <xf numFmtId="176" fontId="32" fillId="20" borderId="63" xfId="0" applyNumberFormat="1" applyFont="1" applyFill="1" applyBorder="1" applyAlignment="1">
      <alignment vertical="center"/>
    </xf>
    <xf numFmtId="49" fontId="30" fillId="20" borderId="54" xfId="0" applyNumberFormat="1" applyFont="1" applyFill="1" applyBorder="1" applyAlignment="1">
      <alignment vertical="center"/>
    </xf>
    <xf numFmtId="176" fontId="32" fillId="20" borderId="64" xfId="0" applyNumberFormat="1" applyFont="1" applyFill="1" applyBorder="1" applyAlignment="1">
      <alignment vertical="center"/>
    </xf>
    <xf numFmtId="176" fontId="32" fillId="20" borderId="65" xfId="0" applyNumberFormat="1" applyFont="1" applyFill="1" applyBorder="1" applyAlignment="1">
      <alignment vertical="center"/>
    </xf>
    <xf numFmtId="0" fontId="32" fillId="20" borderId="54" xfId="0" applyFont="1" applyFill="1" applyBorder="1" applyAlignment="1">
      <alignment vertical="center"/>
    </xf>
    <xf numFmtId="0" fontId="32" fillId="20" borderId="55" xfId="0" applyFont="1" applyFill="1" applyBorder="1" applyAlignment="1">
      <alignment vertical="center"/>
    </xf>
    <xf numFmtId="49" fontId="32" fillId="20" borderId="54" xfId="0" applyNumberFormat="1" applyFont="1" applyFill="1" applyBorder="1" applyAlignment="1">
      <alignment vertical="center"/>
    </xf>
    <xf numFmtId="176" fontId="32" fillId="20" borderId="66" xfId="0" applyNumberFormat="1" applyFont="1" applyFill="1" applyBorder="1" applyAlignment="1">
      <alignment vertical="center"/>
    </xf>
    <xf numFmtId="49" fontId="32" fillId="20" borderId="0" xfId="0" applyNumberFormat="1" applyFont="1" applyFill="1" applyAlignment="1">
      <alignment vertical="center"/>
    </xf>
    <xf numFmtId="49" fontId="30" fillId="20" borderId="0" xfId="0" applyNumberFormat="1" applyFont="1" applyFill="1" applyAlignment="1">
      <alignment vertical="center"/>
    </xf>
    <xf numFmtId="176" fontId="30" fillId="20" borderId="68" xfId="0" applyNumberFormat="1" applyFont="1" applyFill="1" applyBorder="1" applyAlignment="1">
      <alignment vertical="center"/>
    </xf>
    <xf numFmtId="176" fontId="30" fillId="20" borderId="69" xfId="0" applyNumberFormat="1" applyFont="1" applyFill="1" applyBorder="1" applyAlignment="1">
      <alignment vertical="center"/>
    </xf>
    <xf numFmtId="176" fontId="30" fillId="20" borderId="66" xfId="0" applyNumberFormat="1" applyFont="1" applyFill="1" applyBorder="1" applyAlignment="1">
      <alignment vertical="center"/>
    </xf>
    <xf numFmtId="0" fontId="30" fillId="20" borderId="56" xfId="0" applyFont="1" applyFill="1" applyBorder="1" applyAlignment="1">
      <alignment vertical="center"/>
    </xf>
    <xf numFmtId="176" fontId="30" fillId="20" borderId="67" xfId="0" applyNumberFormat="1" applyFont="1" applyFill="1" applyBorder="1" applyAlignment="1">
      <alignment vertical="center"/>
    </xf>
    <xf numFmtId="176" fontId="30" fillId="20" borderId="70" xfId="0" applyNumberFormat="1" applyFont="1" applyFill="1" applyBorder="1" applyAlignment="1">
      <alignment vertical="center"/>
    </xf>
    <xf numFmtId="0" fontId="30" fillId="20" borderId="53" xfId="0" applyFont="1" applyFill="1" applyBorder="1" applyAlignment="1">
      <alignment vertical="center"/>
    </xf>
    <xf numFmtId="176" fontId="32" fillId="20" borderId="72" xfId="0" applyNumberFormat="1" applyFont="1" applyFill="1" applyBorder="1" applyAlignment="1">
      <alignment vertical="center"/>
    </xf>
    <xf numFmtId="176" fontId="32" fillId="20" borderId="73" xfId="0" applyNumberFormat="1" applyFont="1" applyFill="1" applyBorder="1" applyAlignment="1">
      <alignment vertical="center"/>
    </xf>
    <xf numFmtId="0" fontId="32" fillId="20" borderId="0" xfId="0" applyFont="1" applyFill="1" applyAlignment="1">
      <alignment vertical="center"/>
    </xf>
    <xf numFmtId="176" fontId="30" fillId="20" borderId="73" xfId="0" applyNumberFormat="1" applyFont="1" applyFill="1" applyBorder="1" applyAlignment="1">
      <alignment vertical="center"/>
    </xf>
    <xf numFmtId="0" fontId="32" fillId="20" borderId="74" xfId="0" applyFont="1" applyFill="1" applyBorder="1" applyAlignment="1">
      <alignment vertical="center"/>
    </xf>
    <xf numFmtId="176" fontId="32" fillId="3" borderId="64" xfId="0" applyNumberFormat="1" applyFont="1" applyFill="1" applyBorder="1" applyAlignment="1">
      <alignment vertical="center"/>
    </xf>
    <xf numFmtId="176" fontId="30" fillId="20" borderId="75" xfId="0" applyNumberFormat="1" applyFont="1" applyFill="1" applyBorder="1" applyAlignment="1">
      <alignment vertical="center"/>
    </xf>
    <xf numFmtId="0" fontId="30" fillId="20" borderId="57" xfId="0" applyFont="1" applyFill="1" applyBorder="1" applyAlignment="1">
      <alignment vertical="center"/>
    </xf>
    <xf numFmtId="176" fontId="30" fillId="20" borderId="77" xfId="0" applyNumberFormat="1" applyFont="1" applyFill="1" applyBorder="1" applyAlignment="1">
      <alignment vertical="center"/>
    </xf>
    <xf numFmtId="0" fontId="27" fillId="3" borderId="52" xfId="0" applyFont="1" applyFill="1" applyBorder="1" applyAlignment="1">
      <alignment horizontal="left" vertical="center"/>
    </xf>
    <xf numFmtId="0" fontId="28" fillId="20" borderId="54" xfId="0" applyFont="1" applyFill="1" applyBorder="1" applyAlignment="1">
      <alignment horizontal="centerContinuous" vertical="center"/>
    </xf>
    <xf numFmtId="0" fontId="28" fillId="20" borderId="55" xfId="0" applyFont="1" applyFill="1" applyBorder="1" applyAlignment="1">
      <alignment horizontal="centerContinuous" vertical="center"/>
    </xf>
    <xf numFmtId="0" fontId="29" fillId="3" borderId="56" xfId="0" applyFont="1" applyFill="1" applyBorder="1" applyAlignment="1">
      <alignment horizontal="centerContinuous" vertical="center"/>
    </xf>
    <xf numFmtId="38" fontId="29" fillId="3" borderId="0" xfId="0" applyNumberFormat="1" applyFont="1" applyFill="1" applyAlignment="1">
      <alignment horizontal="centerContinuous" vertical="center"/>
    </xf>
    <xf numFmtId="38" fontId="29" fillId="3" borderId="56" xfId="0" applyNumberFormat="1" applyFont="1" applyFill="1" applyBorder="1" applyAlignment="1">
      <alignment horizontal="centerContinuous" vertical="center"/>
    </xf>
    <xf numFmtId="0" fontId="18" fillId="20" borderId="0" xfId="0" applyFont="1" applyFill="1" applyAlignment="1">
      <alignment vertical="center"/>
    </xf>
    <xf numFmtId="0" fontId="30" fillId="3" borderId="57" xfId="0" applyFont="1" applyFill="1" applyBorder="1" applyAlignment="1">
      <alignment vertical="center"/>
    </xf>
    <xf numFmtId="0" fontId="30" fillId="3" borderId="58" xfId="0" applyFont="1" applyFill="1" applyBorder="1" applyAlignment="1">
      <alignment horizontal="right" vertical="center"/>
    </xf>
    <xf numFmtId="0" fontId="27" fillId="3" borderId="0" xfId="0" applyFont="1" applyFill="1" applyAlignment="1">
      <alignment horizontal="left" vertical="center"/>
    </xf>
    <xf numFmtId="0" fontId="27" fillId="3" borderId="0" xfId="0" applyFont="1" applyFill="1" applyAlignment="1">
      <alignment vertical="center"/>
    </xf>
    <xf numFmtId="0" fontId="28" fillId="20" borderId="0" xfId="0" applyFont="1" applyFill="1" applyAlignment="1">
      <alignment horizontal="centerContinuous" vertical="center"/>
    </xf>
    <xf numFmtId="0" fontId="36" fillId="3" borderId="0" xfId="0" applyFont="1" applyFill="1" applyAlignment="1">
      <alignment horizontal="centerContinuous" vertical="center"/>
    </xf>
    <xf numFmtId="0" fontId="35" fillId="3" borderId="0" xfId="0" applyFont="1" applyFill="1" applyAlignment="1">
      <alignment horizontal="centerContinuous" vertical="center"/>
    </xf>
    <xf numFmtId="0" fontId="37" fillId="3" borderId="0" xfId="0" applyFont="1" applyFill="1" applyAlignment="1">
      <alignment horizontal="centerContinuous" vertical="center"/>
    </xf>
    <xf numFmtId="38" fontId="35" fillId="3" borderId="0" xfId="0" applyNumberFormat="1" applyFont="1" applyFill="1" applyAlignment="1">
      <alignment horizontal="centerContinuous" vertical="center"/>
    </xf>
    <xf numFmtId="0" fontId="34" fillId="20" borderId="0" xfId="0" applyFont="1" applyFill="1" applyAlignment="1">
      <alignment vertical="center"/>
    </xf>
    <xf numFmtId="0" fontId="30" fillId="3" borderId="0" xfId="0" applyFont="1" applyFill="1" applyAlignment="1">
      <alignment horizontal="right" vertical="center"/>
    </xf>
    <xf numFmtId="0" fontId="30" fillId="20" borderId="16" xfId="0" applyFont="1" applyFill="1" applyBorder="1" applyAlignment="1">
      <alignment vertical="center"/>
    </xf>
    <xf numFmtId="0" fontId="27" fillId="3" borderId="17" xfId="0" applyFont="1" applyFill="1" applyBorder="1" applyAlignment="1">
      <alignment vertical="center"/>
    </xf>
    <xf numFmtId="176" fontId="32" fillId="20" borderId="5" xfId="0" applyNumberFormat="1" applyFont="1" applyFill="1" applyBorder="1" applyAlignment="1">
      <alignment vertical="center"/>
    </xf>
    <xf numFmtId="0" fontId="27" fillId="20" borderId="16" xfId="0" applyFont="1" applyFill="1" applyBorder="1" applyAlignment="1">
      <alignment vertical="center"/>
    </xf>
    <xf numFmtId="0" fontId="33" fillId="20" borderId="16" xfId="0" applyFont="1" applyFill="1" applyBorder="1" applyAlignment="1">
      <alignment vertical="center"/>
    </xf>
    <xf numFmtId="0" fontId="32" fillId="20" borderId="0" xfId="0" applyFont="1" applyFill="1" applyAlignment="1">
      <alignment vertical="center"/>
    </xf>
    <xf numFmtId="0" fontId="33" fillId="3" borderId="17" xfId="0" applyFont="1" applyFill="1" applyBorder="1" applyAlignment="1">
      <alignment vertical="center"/>
    </xf>
    <xf numFmtId="0" fontId="20" fillId="3" borderId="17" xfId="0" applyFont="1" applyFill="1" applyBorder="1" applyAlignment="1">
      <alignment vertical="center"/>
    </xf>
    <xf numFmtId="176" fontId="32" fillId="3" borderId="33" xfId="0" applyNumberFormat="1" applyFont="1" applyFill="1" applyBorder="1" applyAlignment="1">
      <alignment vertical="center"/>
    </xf>
    <xf numFmtId="0" fontId="32" fillId="20" borderId="17" xfId="0" applyFont="1" applyFill="1" applyBorder="1" applyAlignment="1">
      <alignment vertical="center"/>
    </xf>
    <xf numFmtId="38" fontId="32" fillId="20" borderId="33" xfId="0" applyNumberFormat="1" applyFont="1" applyFill="1" applyBorder="1" applyAlignment="1">
      <alignment vertical="center"/>
    </xf>
    <xf numFmtId="0" fontId="34" fillId="17" borderId="0" xfId="0" applyFont="1" applyFill="1" applyAlignment="1">
      <alignment vertical="center"/>
    </xf>
    <xf numFmtId="0" fontId="51" fillId="0" borderId="0" xfId="0" applyFont="1" applyAlignment="1">
      <alignment vertical="center"/>
    </xf>
    <xf numFmtId="0" fontId="13" fillId="0" borderId="0" xfId="0" applyFont="1" applyAlignment="1">
      <alignment horizontal="center" vertical="center"/>
    </xf>
    <xf numFmtId="0" fontId="53" fillId="0" borderId="0" xfId="0" applyFont="1" applyAlignment="1">
      <alignment horizontal="center" vertical="center"/>
    </xf>
    <xf numFmtId="0" fontId="53" fillId="0" borderId="0" xfId="0" applyFont="1" applyAlignment="1">
      <alignment vertical="center"/>
    </xf>
    <xf numFmtId="0" fontId="52" fillId="0" borderId="0" xfId="0" applyFont="1" applyAlignment="1">
      <alignment vertical="center"/>
    </xf>
    <xf numFmtId="0" fontId="52" fillId="17" borderId="0" xfId="0" applyFont="1" applyFill="1" applyAlignment="1">
      <alignment vertical="center"/>
    </xf>
    <xf numFmtId="38" fontId="52" fillId="24" borderId="0" xfId="0" applyNumberFormat="1" applyFont="1" applyFill="1" applyAlignment="1">
      <alignment vertical="center"/>
    </xf>
    <xf numFmtId="38" fontId="53" fillId="8" borderId="0" xfId="0" applyNumberFormat="1" applyFont="1" applyFill="1" applyAlignment="1">
      <alignment vertical="center"/>
    </xf>
    <xf numFmtId="0" fontId="52" fillId="21" borderId="1" xfId="0" applyFont="1" applyFill="1" applyBorder="1" applyAlignment="1">
      <alignment horizontal="center" vertical="center"/>
    </xf>
    <xf numFmtId="0" fontId="53" fillId="13" borderId="1" xfId="0" applyFont="1" applyFill="1" applyBorder="1" applyAlignment="1">
      <alignment horizontal="center" vertical="center"/>
    </xf>
    <xf numFmtId="0" fontId="33" fillId="6" borderId="0" xfId="0" applyFont="1" applyFill="1" applyAlignment="1">
      <alignment vertical="center"/>
    </xf>
    <xf numFmtId="0" fontId="20" fillId="6" borderId="17" xfId="0" applyFont="1" applyFill="1" applyBorder="1" applyAlignment="1">
      <alignment vertical="center"/>
    </xf>
    <xf numFmtId="38" fontId="32" fillId="30" borderId="33" xfId="0" applyNumberFormat="1" applyFont="1" applyFill="1" applyBorder="1" applyAlignment="1">
      <alignment vertical="center"/>
    </xf>
    <xf numFmtId="0" fontId="33" fillId="6" borderId="17" xfId="0" applyFont="1" applyFill="1" applyBorder="1" applyAlignment="1">
      <alignment vertical="center"/>
    </xf>
    <xf numFmtId="38" fontId="32" fillId="30" borderId="6" xfId="0" applyNumberFormat="1" applyFont="1" applyFill="1" applyBorder="1" applyAlignment="1">
      <alignment vertical="center"/>
    </xf>
    <xf numFmtId="0" fontId="51" fillId="0" borderId="0" xfId="0" applyFont="1" applyAlignment="1">
      <alignment horizontal="left" vertical="center" indent="2"/>
    </xf>
    <xf numFmtId="0" fontId="34" fillId="21" borderId="9" xfId="0" applyFont="1" applyFill="1" applyBorder="1" applyAlignment="1">
      <alignment horizontal="centerContinuous" vertical="center"/>
    </xf>
    <xf numFmtId="0" fontId="35" fillId="13" borderId="10" xfId="0" applyFont="1" applyFill="1" applyBorder="1" applyAlignment="1">
      <alignment horizontal="centerContinuous" vertical="center"/>
    </xf>
    <xf numFmtId="0" fontId="38" fillId="3" borderId="0" xfId="0" applyFont="1" applyFill="1" applyAlignment="1">
      <alignment vertical="center"/>
    </xf>
    <xf numFmtId="0" fontId="38" fillId="31" borderId="17" xfId="0" applyFont="1" applyFill="1" applyBorder="1" applyAlignment="1">
      <alignment vertical="center"/>
    </xf>
    <xf numFmtId="0" fontId="38" fillId="31" borderId="0" xfId="0" applyFont="1" applyFill="1" applyAlignment="1">
      <alignment vertical="center"/>
    </xf>
    <xf numFmtId="0" fontId="39" fillId="6" borderId="17" xfId="0" applyFont="1" applyFill="1" applyBorder="1" applyAlignment="1">
      <alignment vertical="center"/>
    </xf>
    <xf numFmtId="38" fontId="38" fillId="31" borderId="33" xfId="0" applyNumberFormat="1" applyFont="1" applyFill="1" applyBorder="1" applyAlignment="1">
      <alignment vertical="center"/>
    </xf>
    <xf numFmtId="38" fontId="38" fillId="31" borderId="6" xfId="0" applyNumberFormat="1" applyFont="1" applyFill="1" applyBorder="1" applyAlignment="1">
      <alignment vertical="center"/>
    </xf>
    <xf numFmtId="0" fontId="34" fillId="30" borderId="17" xfId="0" applyFont="1" applyFill="1" applyBorder="1" applyAlignment="1">
      <alignment vertical="center"/>
    </xf>
    <xf numFmtId="0" fontId="34" fillId="30" borderId="33" xfId="0" applyFont="1" applyFill="1" applyBorder="1" applyAlignment="1">
      <alignment vertical="center"/>
    </xf>
    <xf numFmtId="0" fontId="14" fillId="6" borderId="17" xfId="0" applyFont="1" applyFill="1" applyBorder="1" applyAlignment="1">
      <alignment vertical="center"/>
    </xf>
    <xf numFmtId="176" fontId="32" fillId="30" borderId="33" xfId="0" applyNumberFormat="1" applyFont="1" applyFill="1" applyBorder="1" applyAlignment="1">
      <alignment vertical="center"/>
    </xf>
    <xf numFmtId="0" fontId="32" fillId="30" borderId="0" xfId="0" applyFont="1" applyFill="1" applyAlignment="1">
      <alignment vertical="center"/>
    </xf>
    <xf numFmtId="0" fontId="32" fillId="30" borderId="17" xfId="0" applyFont="1" applyFill="1" applyBorder="1" applyAlignment="1">
      <alignment vertical="center"/>
    </xf>
    <xf numFmtId="0" fontId="32" fillId="30" borderId="33" xfId="0" applyFont="1" applyFill="1" applyBorder="1" applyAlignment="1">
      <alignment vertical="center"/>
    </xf>
    <xf numFmtId="0" fontId="13" fillId="2" borderId="0" xfId="0" applyFont="1" applyFill="1" applyAlignment="1">
      <alignment horizontal="center" vertical="center"/>
    </xf>
    <xf numFmtId="0" fontId="34" fillId="21" borderId="1" xfId="0" applyFont="1" applyFill="1" applyBorder="1" applyAlignment="1">
      <alignment horizontal="center" vertical="center"/>
    </xf>
    <xf numFmtId="0" fontId="35" fillId="0" borderId="0" xfId="0" applyFont="1" applyAlignment="1">
      <alignment vertical="center"/>
    </xf>
    <xf numFmtId="0" fontId="35" fillId="0" borderId="0" xfId="0" applyFont="1" applyAlignment="1">
      <alignment vertical="center" wrapText="1"/>
    </xf>
    <xf numFmtId="0" fontId="35" fillId="0" borderId="0" xfId="0" applyFont="1" applyAlignment="1">
      <alignment vertical="center"/>
    </xf>
    <xf numFmtId="0" fontId="0" fillId="0" borderId="0" xfId="0" applyAlignment="1">
      <alignment vertical="center"/>
    </xf>
    <xf numFmtId="0" fontId="35" fillId="0" borderId="0" xfId="0" applyFont="1" applyAlignment="1">
      <alignment horizontal="center" vertical="center"/>
    </xf>
    <xf numFmtId="0" fontId="33" fillId="0" borderId="0" xfId="0" applyFont="1" applyAlignment="1">
      <alignment shrinkToFit="1"/>
    </xf>
    <xf numFmtId="0" fontId="27" fillId="3" borderId="55" xfId="0" applyFont="1" applyFill="1" applyBorder="1" applyAlignment="1">
      <alignment vertical="center"/>
    </xf>
    <xf numFmtId="0" fontId="18" fillId="17" borderId="0" xfId="0" applyFont="1" applyFill="1" applyAlignment="1">
      <alignment vertical="center"/>
    </xf>
    <xf numFmtId="0" fontId="31" fillId="19" borderId="112" xfId="0" applyFont="1" applyFill="1" applyBorder="1" applyAlignment="1">
      <alignment horizontal="centerContinuous" vertical="center"/>
    </xf>
    <xf numFmtId="0" fontId="30" fillId="20" borderId="113" xfId="0" applyFont="1" applyFill="1" applyBorder="1" applyAlignment="1">
      <alignment vertical="center"/>
    </xf>
    <xf numFmtId="0" fontId="27" fillId="20" borderId="114" xfId="0" applyFont="1" applyFill="1" applyBorder="1" applyAlignment="1">
      <alignment vertical="center"/>
    </xf>
    <xf numFmtId="0" fontId="33" fillId="20" borderId="114" xfId="0" applyFont="1" applyFill="1" applyBorder="1" applyAlignment="1">
      <alignment vertical="center"/>
    </xf>
    <xf numFmtId="0" fontId="32" fillId="20" borderId="115" xfId="0" applyFont="1" applyFill="1" applyBorder="1" applyAlignment="1">
      <alignment vertical="center"/>
    </xf>
    <xf numFmtId="0" fontId="30" fillId="20" borderId="116" xfId="0" applyFont="1" applyFill="1" applyBorder="1" applyAlignment="1">
      <alignment vertical="center"/>
    </xf>
    <xf numFmtId="0" fontId="32" fillId="20" borderId="117" xfId="0" applyFont="1" applyFill="1" applyBorder="1" applyAlignment="1">
      <alignment vertical="center"/>
    </xf>
    <xf numFmtId="0" fontId="33" fillId="3" borderId="53" xfId="0" applyFont="1" applyFill="1" applyBorder="1" applyAlignment="1">
      <alignment vertical="center"/>
    </xf>
    <xf numFmtId="9" fontId="35" fillId="0" borderId="46" xfId="0" applyNumberFormat="1" applyFont="1" applyBorder="1" applyAlignment="1">
      <alignment horizontal="center" vertical="center" wrapText="1"/>
    </xf>
    <xf numFmtId="0" fontId="35" fillId="0" borderId="0" xfId="0" applyFont="1" applyAlignment="1">
      <alignment horizontal="center" vertical="center" wrapText="1"/>
    </xf>
    <xf numFmtId="0" fontId="35" fillId="0" borderId="46" xfId="0" applyFont="1" applyBorder="1" applyAlignment="1">
      <alignment vertical="center" wrapText="1"/>
    </xf>
    <xf numFmtId="0" fontId="44" fillId="0" borderId="0" xfId="0" applyFont="1" applyAlignment="1">
      <alignment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5" borderId="2" xfId="0" applyFont="1" applyFill="1" applyBorder="1" applyAlignment="1">
      <alignment horizontal="center" vertical="center"/>
    </xf>
    <xf numFmtId="0" fontId="6" fillId="5" borderId="3" xfId="0" applyFont="1" applyFill="1" applyBorder="1" applyAlignment="1">
      <alignment horizontal="center" vertical="center"/>
    </xf>
    <xf numFmtId="0" fontId="6" fillId="5" borderId="4" xfId="0" applyFont="1" applyFill="1" applyBorder="1" applyAlignment="1">
      <alignment horizontal="center" vertical="center"/>
    </xf>
    <xf numFmtId="0" fontId="6" fillId="13" borderId="1" xfId="0" applyFont="1" applyFill="1" applyBorder="1" applyAlignment="1">
      <alignment vertical="center"/>
    </xf>
    <xf numFmtId="0" fontId="6" fillId="13" borderId="33" xfId="0" applyFont="1" applyFill="1" applyBorder="1" applyAlignment="1">
      <alignment vertical="center"/>
    </xf>
    <xf numFmtId="0" fontId="9" fillId="13" borderId="33" xfId="0" applyFont="1" applyFill="1" applyBorder="1" applyAlignment="1">
      <alignment vertical="center"/>
    </xf>
    <xf numFmtId="0" fontId="6" fillId="13" borderId="6" xfId="0" applyFont="1" applyFill="1" applyBorder="1" applyAlignment="1">
      <alignment vertical="center"/>
    </xf>
    <xf numFmtId="176" fontId="32" fillId="3" borderId="16" xfId="0" applyNumberFormat="1" applyFont="1" applyFill="1" applyBorder="1" applyAlignment="1">
      <alignment vertical="center" shrinkToFit="1"/>
    </xf>
    <xf numFmtId="3" fontId="14" fillId="8" borderId="1" xfId="0" applyNumberFormat="1" applyFont="1" applyFill="1" applyBorder="1" applyAlignment="1">
      <alignment horizontal="center" vertical="center"/>
    </xf>
    <xf numFmtId="0" fontId="13" fillId="0" borderId="0" xfId="0" applyFont="1" applyAlignment="1">
      <alignment horizontal="left" vertical="center"/>
    </xf>
    <xf numFmtId="0" fontId="13" fillId="8" borderId="0" xfId="0" applyFont="1" applyFill="1" applyAlignment="1">
      <alignment horizontal="left" vertical="center"/>
    </xf>
    <xf numFmtId="3" fontId="13" fillId="0" borderId="0" xfId="0" applyNumberFormat="1" applyFont="1" applyAlignment="1">
      <alignment horizontal="right" vertical="center"/>
    </xf>
    <xf numFmtId="177" fontId="32" fillId="3" borderId="64" xfId="0" applyNumberFormat="1" applyFont="1" applyFill="1" applyBorder="1" applyAlignment="1">
      <alignment vertical="center" shrinkToFit="1"/>
    </xf>
    <xf numFmtId="176" fontId="30" fillId="3" borderId="10" xfId="0" applyNumberFormat="1" applyFont="1" applyFill="1" applyBorder="1" applyAlignment="1">
      <alignment vertical="center" shrinkToFit="1"/>
    </xf>
    <xf numFmtId="176" fontId="30" fillId="3" borderId="1" xfId="0" applyNumberFormat="1" applyFont="1" applyFill="1" applyBorder="1" applyAlignment="1">
      <alignment vertical="center" shrinkToFit="1"/>
    </xf>
    <xf numFmtId="3" fontId="14" fillId="0" borderId="1" xfId="0" applyNumberFormat="1" applyFont="1" applyBorder="1" applyAlignment="1">
      <alignment horizontal="center" vertical="center"/>
    </xf>
    <xf numFmtId="177" fontId="30" fillId="3" borderId="64" xfId="0" applyNumberFormat="1" applyFont="1" applyFill="1" applyBorder="1" applyAlignment="1">
      <alignment vertical="center" shrinkToFit="1"/>
    </xf>
    <xf numFmtId="0" fontId="35" fillId="6" borderId="10" xfId="0" applyFont="1" applyFill="1" applyBorder="1" applyAlignment="1">
      <alignment vertical="center"/>
    </xf>
    <xf numFmtId="0" fontId="33" fillId="6" borderId="10" xfId="0" applyFont="1" applyFill="1" applyBorder="1" applyAlignment="1">
      <alignment vertical="center" wrapText="1"/>
    </xf>
    <xf numFmtId="0" fontId="18" fillId="16" borderId="7" xfId="0" applyFont="1" applyFill="1" applyBorder="1" applyAlignment="1">
      <alignment vertical="center"/>
    </xf>
    <xf numFmtId="0" fontId="35" fillId="16" borderId="118" xfId="0" applyFont="1" applyFill="1" applyBorder="1" applyAlignment="1">
      <alignment vertical="center"/>
    </xf>
    <xf numFmtId="0" fontId="35" fillId="16" borderId="12" xfId="0" applyFont="1" applyFill="1" applyBorder="1" applyAlignment="1">
      <alignment vertical="center"/>
    </xf>
    <xf numFmtId="0" fontId="35" fillId="26" borderId="25" xfId="0" applyFont="1" applyFill="1" applyBorder="1" applyAlignment="1">
      <alignment horizontal="left" vertical="center"/>
    </xf>
    <xf numFmtId="0" fontId="35" fillId="26" borderId="26" xfId="0" applyFont="1" applyFill="1" applyBorder="1" applyAlignment="1">
      <alignment horizontal="left" vertical="center"/>
    </xf>
    <xf numFmtId="0" fontId="35" fillId="26" borderId="9" xfId="0" applyFont="1" applyFill="1" applyBorder="1" applyAlignment="1">
      <alignment horizontal="left" vertical="center"/>
    </xf>
    <xf numFmtId="0" fontId="35" fillId="26" borderId="10" xfId="0" applyFont="1" applyFill="1" applyBorder="1" applyAlignment="1">
      <alignment horizontal="left" vertical="center"/>
    </xf>
    <xf numFmtId="0" fontId="35" fillId="26" borderId="51" xfId="0" applyFont="1" applyFill="1" applyBorder="1" applyAlignment="1">
      <alignment vertical="center"/>
    </xf>
    <xf numFmtId="0" fontId="35" fillId="26" borderId="50" xfId="0" applyFont="1" applyFill="1" applyBorder="1" applyAlignment="1">
      <alignment vertical="center"/>
    </xf>
    <xf numFmtId="0" fontId="35" fillId="0" borderId="1" xfId="0" applyFont="1" applyBorder="1" applyAlignment="1">
      <alignment horizontal="center" vertical="center"/>
    </xf>
    <xf numFmtId="176" fontId="30" fillId="3" borderId="108" xfId="0" applyNumberFormat="1" applyFont="1" applyFill="1" applyBorder="1" applyAlignment="1">
      <alignment vertical="center" shrinkToFit="1"/>
    </xf>
    <xf numFmtId="0" fontId="33" fillId="0" borderId="0" xfId="0" applyFont="1" applyAlignment="1">
      <alignment horizontal="right" vertical="center" wrapText="1"/>
    </xf>
    <xf numFmtId="38" fontId="35" fillId="6" borderId="1" xfId="0" applyNumberFormat="1" applyFont="1" applyFill="1" applyBorder="1" applyAlignment="1">
      <alignment vertical="center"/>
    </xf>
    <xf numFmtId="176" fontId="14" fillId="0" borderId="1" xfId="0" applyNumberFormat="1" applyFont="1" applyBorder="1" applyAlignment="1">
      <alignment horizontal="center" vertical="center"/>
    </xf>
    <xf numFmtId="176" fontId="49" fillId="6" borderId="49" xfId="0" applyNumberFormat="1" applyFont="1" applyFill="1" applyBorder="1" applyAlignment="1">
      <alignment horizontal="right" shrinkToFit="1"/>
    </xf>
    <xf numFmtId="176" fontId="49" fillId="6" borderId="47" xfId="0" applyNumberFormat="1" applyFont="1" applyFill="1" applyBorder="1" applyAlignment="1">
      <alignment horizontal="right" shrinkToFit="1"/>
    </xf>
    <xf numFmtId="0" fontId="18" fillId="16" borderId="1" xfId="0" applyFont="1" applyFill="1" applyBorder="1" applyAlignment="1">
      <alignment vertical="center" wrapText="1"/>
    </xf>
    <xf numFmtId="0" fontId="18" fillId="16" borderId="9" xfId="0" applyFont="1" applyFill="1" applyBorder="1" applyAlignment="1">
      <alignment vertical="center"/>
    </xf>
    <xf numFmtId="49" fontId="49" fillId="0" borderId="0" xfId="0" applyNumberFormat="1" applyFont="1" applyAlignment="1">
      <alignment vertical="center" shrinkToFit="1"/>
    </xf>
    <xf numFmtId="49" fontId="43" fillId="0" borderId="0" xfId="0" applyNumberFormat="1" applyFont="1" applyAlignment="1">
      <alignment horizontal="right" vertical="center"/>
    </xf>
    <xf numFmtId="49" fontId="45" fillId="26" borderId="10" xfId="0" applyNumberFormat="1" applyFont="1" applyFill="1" applyBorder="1" applyAlignment="1">
      <alignment vertical="center"/>
    </xf>
    <xf numFmtId="0" fontId="56" fillId="26" borderId="7" xfId="0" applyFont="1" applyFill="1" applyBorder="1" applyAlignment="1">
      <alignment horizontal="left" vertical="center"/>
    </xf>
    <xf numFmtId="49" fontId="45" fillId="26" borderId="118" xfId="0" applyNumberFormat="1" applyFont="1" applyFill="1" applyBorder="1" applyAlignment="1">
      <alignment vertical="center"/>
    </xf>
    <xf numFmtId="49" fontId="45" fillId="0" borderId="1" xfId="0" applyNumberFormat="1" applyFont="1" applyBorder="1" applyAlignment="1">
      <alignment vertical="center"/>
    </xf>
    <xf numFmtId="49" fontId="2" fillId="26" borderId="33" xfId="0" applyNumberFormat="1" applyFont="1" applyFill="1" applyBorder="1" applyAlignment="1">
      <alignment vertical="center"/>
    </xf>
    <xf numFmtId="49" fontId="2" fillId="26" borderId="6" xfId="0" applyNumberFormat="1" applyFont="1" applyFill="1" applyBorder="1" applyAlignment="1">
      <alignment vertical="center"/>
    </xf>
    <xf numFmtId="0" fontId="35" fillId="0" borderId="0" xfId="0" applyFont="1" applyAlignment="1">
      <alignment vertical="center"/>
    </xf>
    <xf numFmtId="0" fontId="0" fillId="0" borderId="0" xfId="0" applyAlignment="1">
      <alignment horizontal="center" vertical="center"/>
    </xf>
    <xf numFmtId="0" fontId="35" fillId="32" borderId="1" xfId="0" applyFont="1" applyFill="1" applyBorder="1" applyAlignment="1">
      <alignment horizontal="right" vertical="center" shrinkToFit="1"/>
    </xf>
    <xf numFmtId="49" fontId="45" fillId="0" borderId="0" xfId="0" applyNumberFormat="1" applyFont="1" applyAlignment="1">
      <alignment horizontal="left" vertical="center" indent="1"/>
    </xf>
    <xf numFmtId="49" fontId="2" fillId="0" borderId="0" xfId="0" applyNumberFormat="1" applyFont="1" applyAlignment="1">
      <alignment horizontal="left" vertical="center" indent="1"/>
    </xf>
    <xf numFmtId="49" fontId="45" fillId="3" borderId="119" xfId="0" applyNumberFormat="1" applyFont="1" applyFill="1" applyBorder="1" applyAlignment="1">
      <alignment vertical="center"/>
    </xf>
    <xf numFmtId="49" fontId="45" fillId="3" borderId="120" xfId="0" applyNumberFormat="1" applyFont="1" applyFill="1" applyBorder="1" applyAlignment="1">
      <alignment vertical="center"/>
    </xf>
    <xf numFmtId="49" fontId="45" fillId="3" borderId="121" xfId="0" applyNumberFormat="1" applyFont="1" applyFill="1" applyBorder="1" applyAlignment="1">
      <alignment vertical="center"/>
    </xf>
    <xf numFmtId="49" fontId="45" fillId="3" borderId="8" xfId="0" applyNumberFormat="1" applyFont="1" applyFill="1" applyBorder="1" applyAlignment="1">
      <alignment vertical="center"/>
    </xf>
    <xf numFmtId="49" fontId="45" fillId="3" borderId="18" xfId="0" applyNumberFormat="1" applyFont="1" applyFill="1" applyBorder="1" applyAlignment="1">
      <alignment vertical="center"/>
    </xf>
    <xf numFmtId="49" fontId="45" fillId="3" borderId="34" xfId="0" applyNumberFormat="1" applyFont="1" applyFill="1" applyBorder="1" applyAlignment="1">
      <alignment vertical="center"/>
    </xf>
    <xf numFmtId="176" fontId="49" fillId="6" borderId="110" xfId="0" applyNumberFormat="1" applyFont="1" applyFill="1" applyBorder="1" applyAlignment="1">
      <alignment horizontal="right" shrinkToFit="1"/>
    </xf>
    <xf numFmtId="176" fontId="49" fillId="6" borderId="99" xfId="0" applyNumberFormat="1" applyFont="1" applyFill="1" applyBorder="1" applyAlignment="1">
      <alignment horizontal="right" vertical="center" shrinkToFit="1"/>
    </xf>
    <xf numFmtId="176" fontId="49" fillId="6" borderId="99" xfId="0" applyNumberFormat="1" applyFont="1" applyFill="1" applyBorder="1" applyAlignment="1">
      <alignment horizontal="right" shrinkToFit="1"/>
    </xf>
    <xf numFmtId="49" fontId="49" fillId="6" borderId="0" xfId="0" applyNumberFormat="1" applyFont="1" applyFill="1" applyAlignment="1"/>
    <xf numFmtId="0" fontId="33" fillId="6" borderId="0" xfId="0" applyFont="1" applyFill="1" applyAlignment="1">
      <alignment shrinkToFit="1"/>
    </xf>
    <xf numFmtId="49" fontId="49" fillId="6" borderId="0" xfId="0" applyNumberFormat="1" applyFont="1" applyFill="1" applyAlignment="1">
      <alignment shrinkToFit="1"/>
    </xf>
    <xf numFmtId="178" fontId="49" fillId="0" borderId="0" xfId="0" applyNumberFormat="1" applyFont="1" applyAlignment="1">
      <alignment horizontal="left"/>
    </xf>
    <xf numFmtId="0" fontId="0" fillId="6" borderId="0" xfId="0" applyFill="1" applyAlignment="1">
      <alignment horizontal="center" vertical="center"/>
    </xf>
    <xf numFmtId="49" fontId="45" fillId="0" borderId="0" xfId="0" applyNumberFormat="1" applyFont="1" applyAlignment="1">
      <alignment horizontal="left" indent="1"/>
    </xf>
    <xf numFmtId="49" fontId="49" fillId="0" borderId="0" xfId="0" applyNumberFormat="1" applyFont="1" applyAlignment="1">
      <alignment horizontal="left" vertical="center" indent="1"/>
    </xf>
    <xf numFmtId="0" fontId="32" fillId="21" borderId="1" xfId="0" applyFont="1" applyFill="1" applyBorder="1" applyAlignment="1">
      <alignment horizontal="center" vertical="center"/>
    </xf>
    <xf numFmtId="0" fontId="33" fillId="0" borderId="0" xfId="0" applyFont="1" applyAlignment="1">
      <alignment shrinkToFit="1"/>
    </xf>
    <xf numFmtId="49" fontId="43" fillId="0" borderId="25" xfId="0" applyNumberFormat="1" applyFont="1" applyBorder="1" applyAlignment="1">
      <alignment horizontal="center" shrinkToFit="1"/>
    </xf>
    <xf numFmtId="0" fontId="43" fillId="0" borderId="50" xfId="0" applyFont="1" applyBorder="1" applyAlignment="1">
      <alignment horizontal="center" shrinkToFit="1"/>
    </xf>
    <xf numFmtId="0" fontId="32" fillId="29" borderId="69" xfId="0" applyFont="1" applyFill="1" applyBorder="1" applyAlignment="1">
      <alignment vertical="center" shrinkToFit="1"/>
    </xf>
    <xf numFmtId="49" fontId="49" fillId="6" borderId="0" xfId="0" applyNumberFormat="1" applyFont="1" applyFill="1" applyAlignment="1"/>
    <xf numFmtId="0" fontId="43" fillId="0" borderId="50" xfId="0" applyFont="1" applyBorder="1" applyAlignment="1">
      <alignment horizontal="left" shrinkToFit="1"/>
    </xf>
    <xf numFmtId="38" fontId="49" fillId="6" borderId="0" xfId="0" applyNumberFormat="1" applyFont="1" applyFill="1" applyAlignment="1">
      <alignment horizontal="right"/>
    </xf>
    <xf numFmtId="0" fontId="27" fillId="0" borderId="50" xfId="0" applyFont="1" applyBorder="1" applyAlignment="1">
      <alignment horizontal="center" shrinkToFit="1"/>
    </xf>
    <xf numFmtId="38" fontId="49" fillId="6" borderId="33" xfId="0" applyNumberFormat="1" applyFont="1" applyFill="1" applyBorder="1" applyAlignment="1">
      <alignment horizontal="right"/>
    </xf>
    <xf numFmtId="38" fontId="49" fillId="6" borderId="6" xfId="0" applyNumberFormat="1" applyFont="1" applyFill="1" applyBorder="1" applyAlignment="1">
      <alignment horizontal="right"/>
    </xf>
    <xf numFmtId="38" fontId="49" fillId="6" borderId="50" xfId="0" applyNumberFormat="1" applyFont="1" applyFill="1" applyBorder="1" applyAlignment="1">
      <alignment horizontal="right"/>
    </xf>
    <xf numFmtId="38" fontId="43" fillId="0" borderId="125" xfId="0" applyNumberFormat="1" applyFont="1" applyBorder="1" applyAlignment="1">
      <alignment horizontal="right"/>
    </xf>
    <xf numFmtId="49" fontId="49" fillId="0" borderId="0" xfId="0" applyNumberFormat="1" applyFont="1" applyAlignment="1">
      <alignment shrinkToFit="1"/>
    </xf>
    <xf numFmtId="0" fontId="0" fillId="0" borderId="0" xfId="0" applyAlignment="1">
      <alignment shrinkToFit="1"/>
    </xf>
    <xf numFmtId="49" fontId="49" fillId="0" borderId="0" xfId="0" applyNumberFormat="1" applyFont="1" applyAlignment="1">
      <alignment horizontal="right" shrinkToFit="1"/>
    </xf>
    <xf numFmtId="49" fontId="49" fillId="28" borderId="9" xfId="0" applyNumberFormat="1" applyFont="1" applyFill="1" applyBorder="1" applyAlignment="1">
      <alignment horizontal="centerContinuous" vertical="center"/>
    </xf>
    <xf numFmtId="49" fontId="49" fillId="28" borderId="51" xfId="0" applyNumberFormat="1" applyFont="1" applyFill="1" applyBorder="1" applyAlignment="1">
      <alignment horizontal="centerContinuous" vertical="center"/>
    </xf>
    <xf numFmtId="0" fontId="33" fillId="23" borderId="51" xfId="0" applyFont="1" applyFill="1" applyBorder="1" applyAlignment="1">
      <alignment horizontal="centerContinuous" vertical="center"/>
    </xf>
    <xf numFmtId="49" fontId="50" fillId="28" borderId="1" xfId="0" applyNumberFormat="1" applyFont="1" applyFill="1" applyBorder="1" applyAlignment="1">
      <alignment horizontal="center" vertical="center" wrapText="1" shrinkToFit="1"/>
    </xf>
    <xf numFmtId="49" fontId="50" fillId="28" borderId="51" xfId="0" applyNumberFormat="1" applyFont="1" applyFill="1" applyBorder="1" applyAlignment="1">
      <alignment horizontal="center" vertical="center" wrapText="1" shrinkToFit="1"/>
    </xf>
    <xf numFmtId="0" fontId="32" fillId="0" borderId="0" xfId="0" applyFont="1" applyAlignment="1">
      <alignment vertical="center" shrinkToFit="1"/>
    </xf>
    <xf numFmtId="49" fontId="49" fillId="0" borderId="0" xfId="0" applyNumberFormat="1" applyFont="1" applyAlignment="1">
      <alignment horizontal="left"/>
    </xf>
    <xf numFmtId="176" fontId="43" fillId="0" borderId="99" xfId="0" applyNumberFormat="1" applyFont="1" applyBorder="1" applyAlignment="1">
      <alignment horizontal="right" shrinkToFit="1"/>
    </xf>
    <xf numFmtId="176" fontId="49" fillId="6" borderId="45" xfId="0" applyNumberFormat="1" applyFont="1" applyFill="1" applyBorder="1" applyAlignment="1">
      <alignment horizontal="right" shrinkToFit="1"/>
    </xf>
    <xf numFmtId="49" fontId="45" fillId="3" borderId="39" xfId="0" applyNumberFormat="1" applyFont="1" applyFill="1" applyBorder="1" applyAlignment="1">
      <alignment vertical="center"/>
    </xf>
    <xf numFmtId="49" fontId="45" fillId="3" borderId="127" xfId="0" applyNumberFormat="1" applyFont="1" applyFill="1" applyBorder="1" applyAlignment="1">
      <alignment vertical="center"/>
    </xf>
    <xf numFmtId="49" fontId="45" fillId="3" borderId="41" xfId="0" applyNumberFormat="1" applyFont="1" applyFill="1" applyBorder="1" applyAlignment="1">
      <alignment vertical="center"/>
    </xf>
    <xf numFmtId="49" fontId="49" fillId="6" borderId="0" xfId="0" applyNumberFormat="1" applyFont="1" applyFill="1" applyAlignment="1">
      <alignment horizontal="left"/>
    </xf>
    <xf numFmtId="49" fontId="49" fillId="6" borderId="0" xfId="0" applyNumberFormat="1" applyFont="1" applyFill="1" applyAlignment="1">
      <alignment vertical="center"/>
    </xf>
    <xf numFmtId="49" fontId="49" fillId="0" borderId="0" xfId="0" applyNumberFormat="1" applyFont="1" applyAlignment="1">
      <alignment horizontal="left" indent="1"/>
    </xf>
    <xf numFmtId="49" fontId="43" fillId="3" borderId="69" xfId="0" applyNumberFormat="1" applyFont="1" applyFill="1" applyBorder="1" applyAlignment="1">
      <alignment vertical="center"/>
    </xf>
    <xf numFmtId="49" fontId="43" fillId="3" borderId="98" xfId="0" applyNumberFormat="1" applyFont="1" applyFill="1" applyBorder="1" applyAlignment="1">
      <alignment vertical="center"/>
    </xf>
    <xf numFmtId="0" fontId="33" fillId="3" borderId="98" xfId="0" applyFont="1" applyFill="1" applyBorder="1" applyAlignment="1">
      <alignment vertical="center"/>
    </xf>
    <xf numFmtId="176" fontId="49" fillId="3" borderId="47" xfId="0" applyNumberFormat="1" applyFont="1" applyFill="1" applyBorder="1" applyAlignment="1">
      <alignment horizontal="right" vertical="center"/>
    </xf>
    <xf numFmtId="176" fontId="43" fillId="3" borderId="47" xfId="0" applyNumberFormat="1" applyFont="1" applyFill="1" applyBorder="1" applyAlignment="1">
      <alignment horizontal="right" vertical="center"/>
    </xf>
    <xf numFmtId="49" fontId="49" fillId="3" borderId="0" xfId="0" applyNumberFormat="1" applyFont="1" applyFill="1" applyAlignment="1">
      <alignment vertical="center"/>
    </xf>
    <xf numFmtId="0" fontId="32" fillId="33" borderId="46" xfId="0" applyFont="1" applyFill="1" applyBorder="1" applyAlignment="1">
      <alignment vertical="center"/>
    </xf>
    <xf numFmtId="176" fontId="49" fillId="3" borderId="99" xfId="0" applyNumberFormat="1" applyFont="1" applyFill="1" applyBorder="1" applyAlignment="1">
      <alignment horizontal="right" vertical="center"/>
    </xf>
    <xf numFmtId="176" fontId="43" fillId="3" borderId="99" xfId="0" applyNumberFormat="1" applyFont="1" applyFill="1" applyBorder="1" applyAlignment="1">
      <alignment horizontal="right" vertical="center"/>
    </xf>
    <xf numFmtId="176" fontId="43" fillId="3" borderId="100" xfId="0" applyNumberFormat="1" applyFont="1" applyFill="1" applyBorder="1" applyAlignment="1">
      <alignment horizontal="right" vertical="center"/>
    </xf>
    <xf numFmtId="49" fontId="43" fillId="3" borderId="0" xfId="0" applyNumberFormat="1" applyFont="1" applyFill="1" applyAlignment="1">
      <alignment vertical="center"/>
    </xf>
    <xf numFmtId="49" fontId="49" fillId="3" borderId="69" xfId="0" applyNumberFormat="1" applyFont="1" applyFill="1" applyBorder="1" applyAlignment="1">
      <alignment vertical="center"/>
    </xf>
    <xf numFmtId="0" fontId="30" fillId="33" borderId="46" xfId="0" applyFont="1" applyFill="1" applyBorder="1" applyAlignment="1">
      <alignment vertical="center"/>
    </xf>
    <xf numFmtId="176" fontId="43" fillId="3" borderId="101" xfId="0" applyNumberFormat="1" applyFont="1" applyFill="1" applyBorder="1" applyAlignment="1">
      <alignment horizontal="right" vertical="center"/>
    </xf>
    <xf numFmtId="176" fontId="43" fillId="3" borderId="68" xfId="0" applyNumberFormat="1" applyFont="1" applyFill="1" applyBorder="1" applyAlignment="1">
      <alignment horizontal="right" vertical="center"/>
    </xf>
    <xf numFmtId="49" fontId="43" fillId="3" borderId="76" xfId="0" applyNumberFormat="1" applyFont="1" applyFill="1" applyBorder="1" applyAlignment="1">
      <alignment vertical="center"/>
    </xf>
    <xf numFmtId="0" fontId="33" fillId="3" borderId="57" xfId="0" applyFont="1" applyFill="1" applyBorder="1" applyAlignment="1">
      <alignment vertical="center"/>
    </xf>
    <xf numFmtId="176" fontId="43" fillId="3" borderId="102" xfId="0" applyNumberFormat="1" applyFont="1" applyFill="1" applyBorder="1" applyAlignment="1">
      <alignment horizontal="right" vertical="center"/>
    </xf>
    <xf numFmtId="49" fontId="57" fillId="0" borderId="0" xfId="0" applyNumberFormat="1" applyFont="1" applyAlignment="1">
      <alignment horizontal="left" vertical="center" indent="1"/>
    </xf>
    <xf numFmtId="0" fontId="18" fillId="16" borderId="51" xfId="0" applyFont="1" applyFill="1" applyBorder="1" applyAlignment="1">
      <alignment vertical="center"/>
    </xf>
    <xf numFmtId="38" fontId="0" fillId="0" borderId="0" xfId="0" applyNumberFormat="1" applyAlignment="1">
      <alignment vertical="center"/>
    </xf>
    <xf numFmtId="49" fontId="19" fillId="0" borderId="0" xfId="0" applyNumberFormat="1" applyFont="1" applyAlignment="1">
      <alignment vertical="center" shrinkToFit="1"/>
    </xf>
    <xf numFmtId="0" fontId="14" fillId="0" borderId="0" xfId="0" applyFont="1" applyAlignment="1">
      <alignment vertical="center" shrinkToFit="1"/>
    </xf>
    <xf numFmtId="49" fontId="49" fillId="6" borderId="82" xfId="0" applyNumberFormat="1" applyFont="1" applyFill="1" applyBorder="1" applyAlignment="1">
      <alignment horizontal="left" shrinkToFit="1"/>
    </xf>
    <xf numFmtId="49" fontId="35" fillId="6" borderId="107" xfId="0" applyNumberFormat="1" applyFont="1" applyFill="1" applyBorder="1" applyAlignment="1">
      <alignment horizontal="left" shrinkToFit="1"/>
    </xf>
    <xf numFmtId="0" fontId="32" fillId="15" borderId="69" xfId="0" applyFont="1" applyFill="1" applyBorder="1" applyAlignment="1">
      <alignment vertical="center" shrinkToFit="1"/>
    </xf>
    <xf numFmtId="0" fontId="35" fillId="6" borderId="0" xfId="0" applyFont="1" applyFill="1" applyAlignment="1">
      <alignment vertical="center" shrinkToFit="1"/>
    </xf>
    <xf numFmtId="0" fontId="35" fillId="6" borderId="108" xfId="0" applyFont="1" applyFill="1" applyBorder="1" applyAlignment="1">
      <alignment vertical="center" shrinkToFit="1"/>
    </xf>
    <xf numFmtId="0" fontId="32" fillId="15" borderId="93" xfId="0" applyFont="1" applyFill="1" applyBorder="1" applyAlignment="1">
      <alignment vertical="center" wrapText="1" shrinkToFit="1"/>
    </xf>
    <xf numFmtId="0" fontId="35" fillId="6" borderId="51" xfId="0" applyFont="1" applyFill="1" applyBorder="1" applyAlignment="1">
      <alignment vertical="center" wrapText="1" shrinkToFit="1"/>
    </xf>
    <xf numFmtId="0" fontId="35" fillId="6" borderId="106" xfId="0" applyFont="1" applyFill="1" applyBorder="1" applyAlignment="1">
      <alignment vertical="center" wrapText="1" shrinkToFit="1"/>
    </xf>
    <xf numFmtId="49" fontId="49" fillId="6" borderId="103" xfId="0" applyNumberFormat="1" applyFont="1" applyFill="1" applyBorder="1" applyAlignment="1">
      <alignment horizontal="left" wrapText="1" shrinkToFit="1"/>
    </xf>
    <xf numFmtId="49" fontId="35" fillId="6" borderId="104" xfId="0" applyNumberFormat="1" applyFont="1" applyFill="1" applyBorder="1" applyAlignment="1">
      <alignment horizontal="left" wrapText="1" shrinkToFit="1"/>
    </xf>
    <xf numFmtId="49" fontId="35" fillId="6" borderId="105" xfId="0" applyNumberFormat="1" applyFont="1" applyFill="1" applyBorder="1" applyAlignment="1">
      <alignment horizontal="left" wrapText="1" shrinkToFit="1"/>
    </xf>
    <xf numFmtId="0" fontId="33" fillId="0" borderId="57" xfId="0" applyFont="1" applyBorder="1" applyAlignment="1">
      <alignment horizontal="right" shrinkToFit="1"/>
    </xf>
    <xf numFmtId="0" fontId="35" fillId="0" borderId="57" xfId="0" applyFont="1" applyBorder="1" applyAlignment="1">
      <alignment shrinkToFit="1"/>
    </xf>
    <xf numFmtId="49" fontId="49" fillId="28" borderId="59" xfId="0" applyNumberFormat="1" applyFont="1" applyFill="1" applyBorder="1" applyAlignment="1">
      <alignment horizontal="center" vertical="center" shrinkToFit="1"/>
    </xf>
    <xf numFmtId="49" fontId="49" fillId="28" borderId="44" xfId="0" applyNumberFormat="1" applyFont="1" applyFill="1" applyBorder="1" applyAlignment="1">
      <alignment horizontal="center" vertical="center" shrinkToFit="1"/>
    </xf>
    <xf numFmtId="0" fontId="33" fillId="0" borderId="60" xfId="0" applyFont="1" applyBorder="1" applyAlignment="1">
      <alignment vertical="center" shrinkToFit="1"/>
    </xf>
    <xf numFmtId="0" fontId="35" fillId="0" borderId="44" xfId="0" applyFont="1" applyBorder="1" applyAlignment="1">
      <alignment horizontal="center" vertical="center" shrinkToFit="1"/>
    </xf>
    <xf numFmtId="0" fontId="35" fillId="0" borderId="60" xfId="0" applyFont="1" applyBorder="1" applyAlignment="1">
      <alignment horizontal="center" vertical="center" shrinkToFit="1"/>
    </xf>
    <xf numFmtId="49" fontId="49" fillId="6" borderId="69" xfId="0" applyNumberFormat="1" applyFont="1" applyFill="1" applyBorder="1" applyAlignment="1">
      <alignment horizontal="left" shrinkToFit="1"/>
    </xf>
    <xf numFmtId="49" fontId="35" fillId="6" borderId="108" xfId="0" applyNumberFormat="1" applyFont="1" applyFill="1" applyBorder="1" applyAlignment="1">
      <alignment horizontal="left" shrinkToFit="1"/>
    </xf>
    <xf numFmtId="0" fontId="32" fillId="15" borderId="82" xfId="0" applyFont="1" applyFill="1" applyBorder="1" applyAlignment="1">
      <alignment vertical="center" shrinkToFit="1"/>
    </xf>
    <xf numFmtId="0" fontId="35" fillId="6" borderId="98" xfId="0" applyFont="1" applyFill="1" applyBorder="1" applyAlignment="1">
      <alignment vertical="center" shrinkToFit="1"/>
    </xf>
    <xf numFmtId="0" fontId="35" fillId="6" borderId="107" xfId="0" applyFont="1" applyFill="1" applyBorder="1" applyAlignment="1">
      <alignment vertical="center" shrinkToFit="1"/>
    </xf>
    <xf numFmtId="0" fontId="32" fillId="15" borderId="59" xfId="0" applyFont="1" applyFill="1" applyBorder="1" applyAlignment="1">
      <alignment shrinkToFit="1"/>
    </xf>
    <xf numFmtId="0" fontId="32" fillId="15" borderId="44" xfId="0" applyFont="1" applyFill="1" applyBorder="1" applyAlignment="1">
      <alignment shrinkToFit="1"/>
    </xf>
    <xf numFmtId="0" fontId="32" fillId="15" borderId="60" xfId="0" applyFont="1" applyFill="1" applyBorder="1" applyAlignment="1">
      <alignment shrinkToFit="1"/>
    </xf>
    <xf numFmtId="49" fontId="49" fillId="6" borderId="59" xfId="0" applyNumberFormat="1" applyFont="1" applyFill="1" applyBorder="1" applyAlignment="1">
      <alignment horizontal="left" shrinkToFit="1"/>
    </xf>
    <xf numFmtId="49" fontId="49" fillId="6" borderId="44" xfId="0" applyNumberFormat="1" applyFont="1" applyFill="1" applyBorder="1" applyAlignment="1">
      <alignment horizontal="left" shrinkToFit="1"/>
    </xf>
    <xf numFmtId="49" fontId="49" fillId="6" borderId="60" xfId="0" applyNumberFormat="1" applyFont="1" applyFill="1" applyBorder="1" applyAlignment="1">
      <alignment horizontal="left" shrinkToFit="1"/>
    </xf>
    <xf numFmtId="0" fontId="32" fillId="15" borderId="103" xfId="0" applyFont="1" applyFill="1" applyBorder="1" applyAlignment="1">
      <alignment shrinkToFit="1"/>
    </xf>
    <xf numFmtId="0" fontId="35" fillId="6" borderId="104" xfId="0" applyFont="1" applyFill="1" applyBorder="1" applyAlignment="1">
      <alignment shrinkToFit="1"/>
    </xf>
    <xf numFmtId="0" fontId="35" fillId="6" borderId="105" xfId="0" applyFont="1" applyFill="1" applyBorder="1" applyAlignment="1">
      <alignment shrinkToFit="1"/>
    </xf>
    <xf numFmtId="49" fontId="49" fillId="6" borderId="103" xfId="0" applyNumberFormat="1" applyFont="1" applyFill="1" applyBorder="1" applyAlignment="1">
      <alignment horizontal="left" shrinkToFit="1"/>
    </xf>
    <xf numFmtId="49" fontId="35" fillId="6" borderId="104" xfId="0" applyNumberFormat="1" applyFont="1" applyFill="1" applyBorder="1" applyAlignment="1">
      <alignment horizontal="left" shrinkToFit="1"/>
    </xf>
    <xf numFmtId="49" fontId="35" fillId="6" borderId="105" xfId="0" applyNumberFormat="1" applyFont="1" applyFill="1" applyBorder="1" applyAlignment="1">
      <alignment horizontal="left" shrinkToFit="1"/>
    </xf>
    <xf numFmtId="0" fontId="33" fillId="0" borderId="0" xfId="0" applyFont="1" applyAlignment="1">
      <alignment shrinkToFit="1"/>
    </xf>
    <xf numFmtId="0" fontId="35" fillId="0" borderId="0" xfId="0" applyFont="1" applyAlignment="1">
      <alignment shrinkToFit="1"/>
    </xf>
    <xf numFmtId="49" fontId="49" fillId="6" borderId="0" xfId="0" applyNumberFormat="1" applyFont="1" applyFill="1" applyAlignment="1">
      <alignment horizontal="left"/>
    </xf>
    <xf numFmtId="49" fontId="49" fillId="6" borderId="16" xfId="0" applyNumberFormat="1" applyFont="1" applyFill="1" applyBorder="1" applyAlignment="1">
      <alignment horizontal="left"/>
    </xf>
    <xf numFmtId="0" fontId="49" fillId="6" borderId="0" xfId="0" applyFont="1" applyFill="1" applyAlignment="1">
      <alignment horizontal="left"/>
    </xf>
    <xf numFmtId="0" fontId="33" fillId="6" borderId="0" xfId="0" applyFont="1" applyFill="1" applyAlignment="1"/>
    <xf numFmtId="49" fontId="49" fillId="6" borderId="17" xfId="0" applyNumberFormat="1" applyFont="1" applyFill="1" applyBorder="1" applyAlignment="1">
      <alignment horizontal="left"/>
    </xf>
    <xf numFmtId="0" fontId="33" fillId="6" borderId="0" xfId="0" applyFont="1" applyFill="1" applyAlignment="1">
      <alignment vertical="center" shrinkToFit="1"/>
    </xf>
    <xf numFmtId="0" fontId="33" fillId="6" borderId="108" xfId="0" applyFont="1" applyFill="1" applyBorder="1" applyAlignment="1">
      <alignment vertical="center" shrinkToFit="1"/>
    </xf>
    <xf numFmtId="49" fontId="49" fillId="0" borderId="0" xfId="0" applyNumberFormat="1" applyFont="1" applyAlignment="1">
      <alignment shrinkToFit="1"/>
    </xf>
    <xf numFmtId="0" fontId="32" fillId="15" borderId="126" xfId="0" applyFont="1" applyFill="1" applyBorder="1" applyAlignment="1">
      <alignment vertical="center"/>
    </xf>
    <xf numFmtId="0" fontId="35" fillId="6" borderId="50" xfId="0" applyFont="1" applyFill="1" applyBorder="1" applyAlignment="1">
      <alignment vertical="center"/>
    </xf>
    <xf numFmtId="0" fontId="35" fillId="6" borderId="48" xfId="0" applyFont="1" applyFill="1" applyBorder="1" applyAlignment="1">
      <alignment vertical="center"/>
    </xf>
    <xf numFmtId="0" fontId="32" fillId="15" borderId="82" xfId="0" applyFont="1" applyFill="1" applyBorder="1" applyAlignment="1">
      <alignment vertical="center"/>
    </xf>
    <xf numFmtId="0" fontId="35" fillId="6" borderId="98" xfId="0" applyFont="1" applyFill="1" applyBorder="1" applyAlignment="1">
      <alignment vertical="center"/>
    </xf>
    <xf numFmtId="0" fontId="35" fillId="6" borderId="107" xfId="0" applyFont="1" applyFill="1" applyBorder="1" applyAlignment="1">
      <alignment vertical="center"/>
    </xf>
    <xf numFmtId="0" fontId="32" fillId="15" borderId="69" xfId="0" applyFont="1" applyFill="1" applyBorder="1" applyAlignment="1">
      <alignment vertical="center"/>
    </xf>
    <xf numFmtId="0" fontId="32" fillId="15" borderId="0" xfId="0" applyFont="1" applyFill="1" applyAlignment="1">
      <alignment vertical="center"/>
    </xf>
    <xf numFmtId="0" fontId="32" fillId="15" borderId="108" xfId="0" applyFont="1" applyFill="1" applyBorder="1" applyAlignment="1">
      <alignment vertical="center"/>
    </xf>
    <xf numFmtId="0" fontId="35" fillId="6" borderId="108" xfId="0" applyFont="1" applyFill="1" applyBorder="1" applyAlignment="1">
      <alignment horizontal="left" shrinkToFit="1"/>
    </xf>
    <xf numFmtId="0" fontId="32" fillId="29" borderId="69" xfId="0" applyFont="1" applyFill="1" applyBorder="1" applyAlignment="1">
      <alignment vertical="center" shrinkToFit="1"/>
    </xf>
    <xf numFmtId="0" fontId="32" fillId="29" borderId="0" xfId="0" applyFont="1" applyFill="1" applyAlignment="1">
      <alignment vertical="center" shrinkToFit="1"/>
    </xf>
    <xf numFmtId="0" fontId="32" fillId="29" borderId="108" xfId="0" applyFont="1" applyFill="1" applyBorder="1" applyAlignment="1">
      <alignment vertical="center" shrinkToFit="1"/>
    </xf>
    <xf numFmtId="49" fontId="49" fillId="6" borderId="76" xfId="0" applyNumberFormat="1" applyFont="1" applyFill="1" applyBorder="1" applyAlignment="1">
      <alignment horizontal="left" shrinkToFit="1"/>
    </xf>
    <xf numFmtId="49" fontId="35" fillId="6" borderId="109" xfId="0" applyNumberFormat="1" applyFont="1" applyFill="1" applyBorder="1" applyAlignment="1">
      <alignment horizontal="left" shrinkToFit="1"/>
    </xf>
    <xf numFmtId="49" fontId="49" fillId="0" borderId="76" xfId="0" applyNumberFormat="1" applyFont="1" applyBorder="1" applyAlignment="1">
      <alignment horizontal="left" shrinkToFit="1"/>
    </xf>
    <xf numFmtId="49" fontId="35" fillId="0" borderId="109" xfId="0" applyNumberFormat="1" applyFont="1" applyBorder="1" applyAlignment="1">
      <alignment horizontal="left" shrinkToFit="1"/>
    </xf>
    <xf numFmtId="49" fontId="49" fillId="28" borderId="60" xfId="0" applyNumberFormat="1" applyFont="1" applyFill="1" applyBorder="1" applyAlignment="1">
      <alignment horizontal="center" vertical="center" shrinkToFit="1"/>
    </xf>
    <xf numFmtId="0" fontId="32" fillId="29" borderId="82" xfId="0" applyFont="1" applyFill="1" applyBorder="1" applyAlignment="1">
      <alignment vertical="center" shrinkToFit="1"/>
    </xf>
    <xf numFmtId="0" fontId="32" fillId="29" borderId="98" xfId="0" applyFont="1" applyFill="1" applyBorder="1" applyAlignment="1">
      <alignment vertical="center" shrinkToFit="1"/>
    </xf>
    <xf numFmtId="0" fontId="32" fillId="29" borderId="107" xfId="0" applyFont="1" applyFill="1" applyBorder="1" applyAlignment="1">
      <alignment vertical="center" shrinkToFit="1"/>
    </xf>
    <xf numFmtId="49" fontId="45" fillId="3" borderId="8" xfId="0" applyNumberFormat="1" applyFont="1" applyFill="1" applyBorder="1" applyAlignment="1">
      <alignment vertical="center" wrapText="1"/>
    </xf>
    <xf numFmtId="49" fontId="45" fillId="3" borderId="18" xfId="0" applyNumberFormat="1" applyFont="1" applyFill="1" applyBorder="1" applyAlignment="1">
      <alignment vertical="center"/>
    </xf>
    <xf numFmtId="49" fontId="45" fillId="3" borderId="34" xfId="0" applyNumberFormat="1" applyFont="1" applyFill="1" applyBorder="1" applyAlignment="1">
      <alignment vertical="center"/>
    </xf>
    <xf numFmtId="49" fontId="49" fillId="6" borderId="0" xfId="0" applyNumberFormat="1" applyFont="1" applyFill="1" applyAlignment="1">
      <alignment shrinkToFit="1"/>
    </xf>
    <xf numFmtId="0" fontId="33" fillId="6" borderId="0" xfId="0" applyFont="1" applyFill="1" applyAlignment="1">
      <alignment shrinkToFit="1"/>
    </xf>
    <xf numFmtId="49" fontId="49" fillId="6" borderId="0" xfId="0" applyNumberFormat="1" applyFont="1" applyFill="1" applyAlignment="1">
      <alignment wrapText="1" shrinkToFit="1"/>
    </xf>
    <xf numFmtId="0" fontId="33" fillId="6" borderId="0" xfId="0" applyFont="1" applyFill="1" applyAlignment="1">
      <alignment wrapText="1" shrinkToFit="1"/>
    </xf>
    <xf numFmtId="49" fontId="49" fillId="6" borderId="0" xfId="0" applyNumberFormat="1" applyFont="1" applyFill="1" applyAlignment="1">
      <alignment wrapText="1"/>
    </xf>
    <xf numFmtId="49" fontId="32" fillId="6" borderId="0" xfId="0" applyNumberFormat="1" applyFont="1" applyFill="1" applyAlignment="1"/>
    <xf numFmtId="49" fontId="49" fillId="6" borderId="0" xfId="0" applyNumberFormat="1" applyFont="1" applyFill="1" applyAlignment="1"/>
    <xf numFmtId="49" fontId="45" fillId="3" borderId="122" xfId="0" applyNumberFormat="1" applyFont="1" applyFill="1" applyBorder="1" applyAlignment="1">
      <alignment vertical="center" wrapText="1"/>
    </xf>
    <xf numFmtId="49" fontId="45" fillId="3" borderId="123" xfId="0" applyNumberFormat="1" applyFont="1" applyFill="1" applyBorder="1" applyAlignment="1">
      <alignment vertical="center" wrapText="1"/>
    </xf>
    <xf numFmtId="49" fontId="45" fillId="3" borderId="124" xfId="0" applyNumberFormat="1" applyFont="1" applyFill="1" applyBorder="1" applyAlignment="1">
      <alignment vertical="center" wrapText="1"/>
    </xf>
    <xf numFmtId="0" fontId="33" fillId="6" borderId="0" xfId="0" applyFont="1" applyFill="1" applyAlignment="1">
      <alignment vertical="top" wrapText="1" shrinkToFit="1"/>
    </xf>
    <xf numFmtId="0" fontId="32" fillId="15" borderId="103" xfId="0" applyFont="1" applyFill="1" applyBorder="1" applyAlignment="1">
      <alignment vertical="center" shrinkToFit="1"/>
    </xf>
    <xf numFmtId="0" fontId="35" fillId="6" borderId="104" xfId="0" applyFont="1" applyFill="1" applyBorder="1" applyAlignment="1">
      <alignment vertical="center" shrinkToFit="1"/>
    </xf>
    <xf numFmtId="0" fontId="35" fillId="6" borderId="105" xfId="0" applyFont="1" applyFill="1" applyBorder="1" applyAlignment="1">
      <alignment vertical="center" shrinkToFit="1"/>
    </xf>
  </cellXfs>
  <cellStyles count="5">
    <cellStyle name="Excel Built-in Comma [0]" xfId="3" xr:uid="{00000000-0005-0000-0000-000000000000}"/>
    <cellStyle name="Excel Built-in Normal" xfId="1" xr:uid="{00000000-0005-0000-0000-000001000000}"/>
    <cellStyle name="桁区切り 2" xfId="4" xr:uid="{00000000-0005-0000-0000-000002000000}"/>
    <cellStyle name="標準" xfId="0" builtinId="0"/>
    <cellStyle name="標準 2" xfId="2" xr:uid="{00000000-0005-0000-0000-000004000000}"/>
  </cellStyles>
  <dxfs count="13">
    <dxf>
      <font>
        <b/>
        <i val="0"/>
        <color rgb="FFFF0000"/>
      </font>
      <fill>
        <patternFill patternType="none">
          <bgColor auto="1"/>
        </patternFill>
      </fill>
    </dxf>
    <dxf>
      <font>
        <b/>
        <i val="0"/>
        <color rgb="FFFF0000"/>
      </font>
      <fill>
        <patternFill patternType="none">
          <bgColor auto="1"/>
        </patternFill>
      </fill>
    </dxf>
    <dxf>
      <font>
        <color rgb="FF9C0006"/>
      </font>
      <fill>
        <patternFill>
          <bgColor rgb="FFFFC7CE"/>
        </patternFill>
      </fill>
    </dxf>
    <dxf>
      <fill>
        <patternFill>
          <bgColor theme="2"/>
        </patternFill>
      </fill>
    </dxf>
    <dxf>
      <fill>
        <patternFill>
          <bgColor theme="2"/>
        </patternFill>
      </fill>
    </dxf>
    <dxf>
      <fill>
        <patternFill>
          <bgColor theme="2"/>
        </patternFill>
      </fill>
    </dxf>
    <dxf>
      <font>
        <color rgb="FF9C0006"/>
      </font>
      <fill>
        <patternFill>
          <bgColor rgb="FFFFC7CE"/>
        </patternFill>
      </fill>
    </dxf>
    <dxf>
      <fill>
        <patternFill>
          <bgColor theme="2"/>
        </patternFill>
      </fill>
    </dxf>
    <dxf>
      <font>
        <color rgb="FF9C0006"/>
      </font>
      <fill>
        <patternFill>
          <bgColor rgb="FFFFC7CE"/>
        </patternFill>
      </fill>
    </dxf>
    <dxf>
      <font>
        <color rgb="FF9C0006"/>
      </font>
      <fill>
        <patternFill>
          <bgColor rgb="FFFFC7CE"/>
        </patternFill>
      </fill>
    </dxf>
    <dxf>
      <fill>
        <patternFill>
          <bgColor theme="2"/>
        </patternFill>
      </fill>
    </dxf>
    <dxf>
      <font>
        <color rgb="FF9C0006"/>
      </font>
      <fill>
        <patternFill>
          <bgColor rgb="FFFFC7CE"/>
        </patternFill>
      </fill>
    </dxf>
    <dxf>
      <font>
        <color rgb="FF9C0006"/>
      </font>
    </dxf>
  </dxfs>
  <tableStyles count="0" defaultTableStyle="TableStyleMedium2" defaultPivotStyle="PivotStyleLight16"/>
  <colors>
    <mruColors>
      <color rgb="FFFFFFCC"/>
      <color rgb="FFFFCC66"/>
      <color rgb="FFCCFF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76200</xdr:colOff>
          <xdr:row>4</xdr:row>
          <xdr:rowOff>61913</xdr:rowOff>
        </xdr:from>
        <xdr:to>
          <xdr:col>7</xdr:col>
          <xdr:colOff>1538288</xdr:colOff>
          <xdr:row>8</xdr:row>
          <xdr:rowOff>128588</xdr:rowOff>
        </xdr:to>
        <xdr:sp macro="" textlink="">
          <xdr:nvSpPr>
            <xdr:cNvPr id="1034" name="ボタン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w="9525">
              <a:miter lim="800000"/>
              <a:headEnd/>
              <a:tailEnd/>
            </a:ln>
          </xdr:spPr>
          <xdr:txBody>
            <a:bodyPr vertOverflow="clip" wrap="square" lIns="45720" tIns="64008" rIns="45720" bIns="64008" anchor="ctr" upright="1"/>
            <a:lstStyle/>
            <a:p>
              <a:pPr algn="ctr" rtl="0">
                <a:defRPr sz="1000"/>
              </a:pPr>
              <a:r>
                <a:rPr lang="ja-JP" altLang="en-US" sz="1100" b="0" i="0" u="none" strike="noStrike" baseline="0">
                  <a:solidFill>
                    <a:srgbClr val="000000"/>
                  </a:solidFill>
                  <a:latin typeface="游ゴシック"/>
                  <a:ea typeface="游ゴシック"/>
                </a:rPr>
                <a:t>貸借対照表を</a:t>
              </a:r>
            </a:p>
            <a:p>
              <a:pPr algn="ctr" rtl="0">
                <a:defRPr sz="1000"/>
              </a:pPr>
              <a:r>
                <a:rPr lang="ja-JP" altLang="en-US" sz="1100" b="0" i="0" u="none" strike="noStrike" baseline="0">
                  <a:solidFill>
                    <a:srgbClr val="000000"/>
                  </a:solidFill>
                  <a:latin typeface="游ゴシック"/>
                  <a:ea typeface="游ゴシック"/>
                </a:rPr>
                <a:t>インポート</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1714500</xdr:colOff>
          <xdr:row>4</xdr:row>
          <xdr:rowOff>61913</xdr:rowOff>
        </xdr:from>
        <xdr:to>
          <xdr:col>9</xdr:col>
          <xdr:colOff>533400</xdr:colOff>
          <xdr:row>8</xdr:row>
          <xdr:rowOff>114300</xdr:rowOff>
        </xdr:to>
        <xdr:sp macro="" textlink="">
          <xdr:nvSpPr>
            <xdr:cNvPr id="1035" name="ボタン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w="9525">
              <a:miter lim="800000"/>
              <a:headEnd/>
              <a:tailEnd/>
            </a:ln>
          </xdr:spPr>
          <xdr:txBody>
            <a:bodyPr vertOverflow="clip" wrap="square" lIns="45720" tIns="64008" rIns="45720" bIns="64008" anchor="ctr" upright="1"/>
            <a:lstStyle/>
            <a:p>
              <a:pPr algn="ctr" rtl="0">
                <a:defRPr sz="1000"/>
              </a:pPr>
              <a:r>
                <a:rPr lang="ja-JP" altLang="en-US" sz="1100" b="0" i="0" u="none" strike="noStrike" baseline="0">
                  <a:solidFill>
                    <a:srgbClr val="000000"/>
                  </a:solidFill>
                  <a:latin typeface="游ゴシック"/>
                  <a:ea typeface="游ゴシック"/>
                </a:rPr>
                <a:t>損益計算書を</a:t>
              </a:r>
            </a:p>
            <a:p>
              <a:pPr algn="ctr" rtl="0">
                <a:defRPr sz="1000"/>
              </a:pPr>
              <a:r>
                <a:rPr lang="ja-JP" altLang="en-US" sz="1100" b="0" i="0" u="none" strike="noStrike" baseline="0">
                  <a:solidFill>
                    <a:srgbClr val="000000"/>
                  </a:solidFill>
                  <a:latin typeface="游ゴシック"/>
                  <a:ea typeface="游ゴシック"/>
                </a:rPr>
                <a:t>インポート</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61913</xdr:colOff>
          <xdr:row>1</xdr:row>
          <xdr:rowOff>114300</xdr:rowOff>
        </xdr:from>
        <xdr:to>
          <xdr:col>12</xdr:col>
          <xdr:colOff>342900</xdr:colOff>
          <xdr:row>4</xdr:row>
          <xdr:rowOff>0</xdr:rowOff>
        </xdr:to>
        <xdr:sp macro="" textlink="">
          <xdr:nvSpPr>
            <xdr:cNvPr id="3115" name="ボタン 43" hidden="1">
              <a:extLst>
                <a:ext uri="{63B3BB69-23CF-44E3-9099-C40C66FF867C}">
                  <a14:compatExt spid="_x0000_s3115"/>
                </a:ext>
                <a:ext uri="{FF2B5EF4-FFF2-40B4-BE49-F238E27FC236}">
                  <a16:creationId xmlns:a16="http://schemas.microsoft.com/office/drawing/2014/main" id="{00000000-0008-0000-0200-00002B0C0000}"/>
                </a:ext>
              </a:extLst>
            </xdr:cNvPr>
            <xdr:cNvSpPr/>
          </xdr:nvSpPr>
          <xdr:spPr bwMode="auto">
            <a:xfrm>
              <a:off x="0" y="0"/>
              <a:ext cx="0" cy="0"/>
            </a:xfrm>
            <a:prstGeom prst="rect">
              <a:avLst/>
            </a:prstGeom>
            <a:noFill/>
            <a:ln w="9525">
              <a:miter lim="800000"/>
              <a:headEnd/>
              <a:tailEnd/>
            </a:ln>
          </xdr:spPr>
          <xdr:txBody>
            <a:bodyPr vertOverflow="clip" wrap="square" lIns="54864" tIns="68580" rIns="54864" bIns="68580" anchor="ctr" upright="1"/>
            <a:lstStyle/>
            <a:p>
              <a:pPr algn="ctr" rtl="0">
                <a:defRPr sz="1000"/>
              </a:pPr>
              <a:r>
                <a:rPr lang="ja-JP" altLang="en-US" sz="1100" b="1" i="0" u="none" strike="noStrike" baseline="0">
                  <a:solidFill>
                    <a:srgbClr val="000000"/>
                  </a:solidFill>
                  <a:latin typeface="游ゴシック"/>
                  <a:ea typeface="游ゴシック"/>
                </a:rPr>
                <a:t>印刷用に</a:t>
              </a:r>
            </a:p>
            <a:p>
              <a:pPr algn="ctr" rtl="0">
                <a:defRPr sz="1000"/>
              </a:pPr>
              <a:r>
                <a:rPr lang="ja-JP" altLang="en-US" sz="1100" b="1" i="0" u="none" strike="noStrike" baseline="0">
                  <a:solidFill>
                    <a:srgbClr val="000000"/>
                  </a:solidFill>
                  <a:latin typeface="游ゴシック"/>
                  <a:ea typeface="游ゴシック"/>
                </a:rPr>
                <a:t>設定する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457200</xdr:colOff>
          <xdr:row>1</xdr:row>
          <xdr:rowOff>114300</xdr:rowOff>
        </xdr:from>
        <xdr:to>
          <xdr:col>13</xdr:col>
          <xdr:colOff>747713</xdr:colOff>
          <xdr:row>3</xdr:row>
          <xdr:rowOff>228600</xdr:rowOff>
        </xdr:to>
        <xdr:sp macro="" textlink="">
          <xdr:nvSpPr>
            <xdr:cNvPr id="3116" name="ボタン 44" hidden="1">
              <a:extLst>
                <a:ext uri="{63B3BB69-23CF-44E3-9099-C40C66FF867C}">
                  <a14:compatExt spid="_x0000_s3116"/>
                </a:ext>
                <a:ext uri="{FF2B5EF4-FFF2-40B4-BE49-F238E27FC236}">
                  <a16:creationId xmlns:a16="http://schemas.microsoft.com/office/drawing/2014/main" id="{00000000-0008-0000-0200-00002C0C0000}"/>
                </a:ext>
              </a:extLst>
            </xdr:cNvPr>
            <xdr:cNvSpPr/>
          </xdr:nvSpPr>
          <xdr:spPr bwMode="auto">
            <a:xfrm>
              <a:off x="0" y="0"/>
              <a:ext cx="0" cy="0"/>
            </a:xfrm>
            <a:prstGeom prst="rect">
              <a:avLst/>
            </a:prstGeom>
            <a:noFill/>
            <a:ln w="9525">
              <a:miter lim="800000"/>
              <a:headEnd/>
              <a:tailEnd/>
            </a:ln>
          </xdr:spPr>
          <xdr:txBody>
            <a:bodyPr vertOverflow="clip" wrap="square" lIns="54864" tIns="68580" rIns="54864" bIns="68580" anchor="ctr" upright="1"/>
            <a:lstStyle/>
            <a:p>
              <a:pPr algn="ctr" rtl="0">
                <a:defRPr sz="1000"/>
              </a:pPr>
              <a:r>
                <a:rPr lang="ja-JP" altLang="en-US" sz="1100" b="1" i="0" u="none" strike="noStrike" baseline="0">
                  <a:solidFill>
                    <a:srgbClr val="000000"/>
                  </a:solidFill>
                  <a:latin typeface="游ゴシック"/>
                  <a:ea typeface="游ゴシック"/>
                </a:rPr>
                <a:t>元に戻す</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61913</xdr:colOff>
          <xdr:row>1</xdr:row>
          <xdr:rowOff>114300</xdr:rowOff>
        </xdr:from>
        <xdr:to>
          <xdr:col>16</xdr:col>
          <xdr:colOff>342900</xdr:colOff>
          <xdr:row>4</xdr:row>
          <xdr:rowOff>0</xdr:rowOff>
        </xdr:to>
        <xdr:sp macro="" textlink="">
          <xdr:nvSpPr>
            <xdr:cNvPr id="4130" name="Button 34" hidden="1">
              <a:extLst>
                <a:ext uri="{63B3BB69-23CF-44E3-9099-C40C66FF867C}">
                  <a14:compatExt spid="_x0000_s4130"/>
                </a:ext>
                <a:ext uri="{FF2B5EF4-FFF2-40B4-BE49-F238E27FC236}">
                  <a16:creationId xmlns:a16="http://schemas.microsoft.com/office/drawing/2014/main" id="{00000000-0008-0000-0300-000022100000}"/>
                </a:ext>
              </a:extLst>
            </xdr:cNvPr>
            <xdr:cNvSpPr/>
          </xdr:nvSpPr>
          <xdr:spPr bwMode="auto">
            <a:xfrm>
              <a:off x="0" y="0"/>
              <a:ext cx="0" cy="0"/>
            </a:xfrm>
            <a:prstGeom prst="rect">
              <a:avLst/>
            </a:prstGeom>
            <a:noFill/>
            <a:ln w="9525">
              <a:miter lim="800000"/>
              <a:headEnd/>
              <a:tailEnd/>
            </a:ln>
          </xdr:spPr>
          <xdr:txBody>
            <a:bodyPr vertOverflow="clip" wrap="square" lIns="54864" tIns="68580" rIns="54864" bIns="68580" anchor="ctr" upright="1"/>
            <a:lstStyle/>
            <a:p>
              <a:pPr algn="ctr" rtl="0">
                <a:defRPr sz="1000"/>
              </a:pPr>
              <a:r>
                <a:rPr lang="ja-JP" altLang="en-US" sz="1100" b="1" i="0" u="none" strike="noStrike" baseline="0">
                  <a:solidFill>
                    <a:srgbClr val="000000"/>
                  </a:solidFill>
                  <a:latin typeface="游ゴシック"/>
                  <a:ea typeface="游ゴシック"/>
                </a:rPr>
                <a:t>印刷用に</a:t>
              </a:r>
            </a:p>
            <a:p>
              <a:pPr algn="ctr" rtl="0">
                <a:defRPr sz="1000"/>
              </a:pPr>
              <a:r>
                <a:rPr lang="ja-JP" altLang="en-US" sz="1100" b="1" i="0" u="none" strike="noStrike" baseline="0">
                  <a:solidFill>
                    <a:srgbClr val="000000"/>
                  </a:solidFill>
                  <a:latin typeface="游ゴシック"/>
                  <a:ea typeface="游ゴシック"/>
                </a:rPr>
                <a:t>設定する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457200</xdr:colOff>
          <xdr:row>1</xdr:row>
          <xdr:rowOff>114300</xdr:rowOff>
        </xdr:from>
        <xdr:to>
          <xdr:col>17</xdr:col>
          <xdr:colOff>747713</xdr:colOff>
          <xdr:row>3</xdr:row>
          <xdr:rowOff>228600</xdr:rowOff>
        </xdr:to>
        <xdr:sp macro="" textlink="">
          <xdr:nvSpPr>
            <xdr:cNvPr id="4131" name="Button 35" hidden="1">
              <a:extLst>
                <a:ext uri="{63B3BB69-23CF-44E3-9099-C40C66FF867C}">
                  <a14:compatExt spid="_x0000_s4131"/>
                </a:ext>
                <a:ext uri="{FF2B5EF4-FFF2-40B4-BE49-F238E27FC236}">
                  <a16:creationId xmlns:a16="http://schemas.microsoft.com/office/drawing/2014/main" id="{00000000-0008-0000-0300-000023100000}"/>
                </a:ext>
              </a:extLst>
            </xdr:cNvPr>
            <xdr:cNvSpPr/>
          </xdr:nvSpPr>
          <xdr:spPr bwMode="auto">
            <a:xfrm>
              <a:off x="0" y="0"/>
              <a:ext cx="0" cy="0"/>
            </a:xfrm>
            <a:prstGeom prst="rect">
              <a:avLst/>
            </a:prstGeom>
            <a:noFill/>
            <a:ln w="9525">
              <a:miter lim="800000"/>
              <a:headEnd/>
              <a:tailEnd/>
            </a:ln>
          </xdr:spPr>
          <xdr:txBody>
            <a:bodyPr vertOverflow="clip" wrap="square" lIns="54864" tIns="68580" rIns="54864" bIns="68580" anchor="ctr" upright="1"/>
            <a:lstStyle/>
            <a:p>
              <a:pPr algn="ctr" rtl="0">
                <a:defRPr sz="1000"/>
              </a:pPr>
              <a:r>
                <a:rPr lang="ja-JP" altLang="en-US" sz="1100" b="1" i="0" u="none" strike="noStrike" baseline="0">
                  <a:solidFill>
                    <a:srgbClr val="000000"/>
                  </a:solidFill>
                  <a:latin typeface="游ゴシック"/>
                  <a:ea typeface="游ゴシック"/>
                </a:rPr>
                <a:t>元に戻す</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61913</xdr:colOff>
          <xdr:row>1</xdr:row>
          <xdr:rowOff>114300</xdr:rowOff>
        </xdr:from>
        <xdr:to>
          <xdr:col>12</xdr:col>
          <xdr:colOff>342900</xdr:colOff>
          <xdr:row>4</xdr:row>
          <xdr:rowOff>38100</xdr:rowOff>
        </xdr:to>
        <xdr:sp macro="" textlink="">
          <xdr:nvSpPr>
            <xdr:cNvPr id="5169" name="Button 49" hidden="1">
              <a:extLst>
                <a:ext uri="{63B3BB69-23CF-44E3-9099-C40C66FF867C}">
                  <a14:compatExt spid="_x0000_s5169"/>
                </a:ext>
                <a:ext uri="{FF2B5EF4-FFF2-40B4-BE49-F238E27FC236}">
                  <a16:creationId xmlns:a16="http://schemas.microsoft.com/office/drawing/2014/main" id="{00000000-0008-0000-0400-000031140000}"/>
                </a:ext>
              </a:extLst>
            </xdr:cNvPr>
            <xdr:cNvSpPr/>
          </xdr:nvSpPr>
          <xdr:spPr bwMode="auto">
            <a:xfrm>
              <a:off x="0" y="0"/>
              <a:ext cx="0" cy="0"/>
            </a:xfrm>
            <a:prstGeom prst="rect">
              <a:avLst/>
            </a:prstGeom>
            <a:noFill/>
            <a:ln w="9525">
              <a:miter lim="800000"/>
              <a:headEnd/>
              <a:tailEnd/>
            </a:ln>
          </xdr:spPr>
          <xdr:txBody>
            <a:bodyPr vertOverflow="clip" wrap="square" lIns="54864" tIns="68580" rIns="54864" bIns="68580" anchor="ctr" upright="1"/>
            <a:lstStyle/>
            <a:p>
              <a:pPr algn="ctr" rtl="0">
                <a:defRPr sz="1000"/>
              </a:pPr>
              <a:r>
                <a:rPr lang="ja-JP" altLang="en-US" sz="1100" b="1" i="0" u="none" strike="noStrike" baseline="0">
                  <a:solidFill>
                    <a:srgbClr val="000000"/>
                  </a:solidFill>
                  <a:latin typeface="游ゴシック"/>
                  <a:ea typeface="游ゴシック"/>
                </a:rPr>
                <a:t>印刷用に</a:t>
              </a:r>
            </a:p>
            <a:p>
              <a:pPr algn="ctr" rtl="0">
                <a:defRPr sz="1000"/>
              </a:pPr>
              <a:r>
                <a:rPr lang="ja-JP" altLang="en-US" sz="1100" b="1" i="0" u="none" strike="noStrike" baseline="0">
                  <a:solidFill>
                    <a:srgbClr val="000000"/>
                  </a:solidFill>
                  <a:latin typeface="游ゴシック"/>
                  <a:ea typeface="游ゴシック"/>
                </a:rPr>
                <a:t>設定する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457200</xdr:colOff>
          <xdr:row>1</xdr:row>
          <xdr:rowOff>114300</xdr:rowOff>
        </xdr:from>
        <xdr:to>
          <xdr:col>13</xdr:col>
          <xdr:colOff>747713</xdr:colOff>
          <xdr:row>4</xdr:row>
          <xdr:rowOff>38100</xdr:rowOff>
        </xdr:to>
        <xdr:sp macro="" textlink="">
          <xdr:nvSpPr>
            <xdr:cNvPr id="5170" name="Button 50" hidden="1">
              <a:extLst>
                <a:ext uri="{63B3BB69-23CF-44E3-9099-C40C66FF867C}">
                  <a14:compatExt spid="_x0000_s5170"/>
                </a:ext>
                <a:ext uri="{FF2B5EF4-FFF2-40B4-BE49-F238E27FC236}">
                  <a16:creationId xmlns:a16="http://schemas.microsoft.com/office/drawing/2014/main" id="{00000000-0008-0000-0400-000032140000}"/>
                </a:ext>
              </a:extLst>
            </xdr:cNvPr>
            <xdr:cNvSpPr/>
          </xdr:nvSpPr>
          <xdr:spPr bwMode="auto">
            <a:xfrm>
              <a:off x="0" y="0"/>
              <a:ext cx="0" cy="0"/>
            </a:xfrm>
            <a:prstGeom prst="rect">
              <a:avLst/>
            </a:prstGeom>
            <a:noFill/>
            <a:ln w="9525">
              <a:miter lim="800000"/>
              <a:headEnd/>
              <a:tailEnd/>
            </a:ln>
          </xdr:spPr>
          <xdr:txBody>
            <a:bodyPr vertOverflow="clip" wrap="square" lIns="54864" tIns="68580" rIns="54864" bIns="68580" anchor="ctr" upright="1"/>
            <a:lstStyle/>
            <a:p>
              <a:pPr algn="ctr" rtl="0">
                <a:defRPr sz="1000"/>
              </a:pPr>
              <a:r>
                <a:rPr lang="ja-JP" altLang="en-US" sz="1100" b="1" i="0" u="none" strike="noStrike" baseline="0">
                  <a:solidFill>
                    <a:srgbClr val="000000"/>
                  </a:solidFill>
                  <a:latin typeface="游ゴシック"/>
                  <a:ea typeface="游ゴシック"/>
                </a:rPr>
                <a:t>元に戻す</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61913</xdr:colOff>
          <xdr:row>3</xdr:row>
          <xdr:rowOff>114300</xdr:rowOff>
        </xdr:from>
        <xdr:to>
          <xdr:col>12</xdr:col>
          <xdr:colOff>342900</xdr:colOff>
          <xdr:row>6</xdr:row>
          <xdr:rowOff>38100</xdr:rowOff>
        </xdr:to>
        <xdr:sp macro="" textlink="">
          <xdr:nvSpPr>
            <xdr:cNvPr id="6175" name="Button 49" hidden="1">
              <a:extLst>
                <a:ext uri="{63B3BB69-23CF-44E3-9099-C40C66FF867C}">
                  <a14:compatExt spid="_x0000_s6175"/>
                </a:ext>
                <a:ext uri="{FF2B5EF4-FFF2-40B4-BE49-F238E27FC236}">
                  <a16:creationId xmlns:a16="http://schemas.microsoft.com/office/drawing/2014/main" id="{00000000-0008-0000-0500-00001F180000}"/>
                </a:ext>
              </a:extLst>
            </xdr:cNvPr>
            <xdr:cNvSpPr/>
          </xdr:nvSpPr>
          <xdr:spPr bwMode="auto">
            <a:xfrm>
              <a:off x="0" y="0"/>
              <a:ext cx="0" cy="0"/>
            </a:xfrm>
            <a:prstGeom prst="rect">
              <a:avLst/>
            </a:prstGeom>
            <a:noFill/>
            <a:ln w="9525">
              <a:miter lim="800000"/>
              <a:headEnd/>
              <a:tailEnd/>
            </a:ln>
          </xdr:spPr>
          <xdr:txBody>
            <a:bodyPr vertOverflow="clip" wrap="square" lIns="54864" tIns="68580" rIns="54864" bIns="68580" anchor="ctr" upright="1"/>
            <a:lstStyle/>
            <a:p>
              <a:pPr algn="ctr" rtl="0">
                <a:defRPr sz="1000"/>
              </a:pPr>
              <a:r>
                <a:rPr lang="ja-JP" altLang="en-US" sz="1100" b="1" i="0" u="none" strike="noStrike" baseline="0">
                  <a:solidFill>
                    <a:srgbClr val="000000"/>
                  </a:solidFill>
                  <a:latin typeface="游ゴシック"/>
                  <a:ea typeface="游ゴシック"/>
                </a:rPr>
                <a:t>印刷用に</a:t>
              </a:r>
            </a:p>
            <a:p>
              <a:pPr algn="ctr" rtl="0">
                <a:defRPr sz="1000"/>
              </a:pPr>
              <a:r>
                <a:rPr lang="ja-JP" altLang="en-US" sz="1100" b="1" i="0" u="none" strike="noStrike" baseline="0">
                  <a:solidFill>
                    <a:srgbClr val="000000"/>
                  </a:solidFill>
                  <a:latin typeface="游ゴシック"/>
                  <a:ea typeface="游ゴシック"/>
                </a:rPr>
                <a:t>設定する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457200</xdr:colOff>
          <xdr:row>3</xdr:row>
          <xdr:rowOff>114300</xdr:rowOff>
        </xdr:from>
        <xdr:to>
          <xdr:col>13</xdr:col>
          <xdr:colOff>747713</xdr:colOff>
          <xdr:row>6</xdr:row>
          <xdr:rowOff>38100</xdr:rowOff>
        </xdr:to>
        <xdr:sp macro="" textlink="">
          <xdr:nvSpPr>
            <xdr:cNvPr id="6176" name="Button 50" hidden="1">
              <a:extLst>
                <a:ext uri="{63B3BB69-23CF-44E3-9099-C40C66FF867C}">
                  <a14:compatExt spid="_x0000_s6176"/>
                </a:ext>
                <a:ext uri="{FF2B5EF4-FFF2-40B4-BE49-F238E27FC236}">
                  <a16:creationId xmlns:a16="http://schemas.microsoft.com/office/drawing/2014/main" id="{00000000-0008-0000-0500-000020180000}"/>
                </a:ext>
              </a:extLst>
            </xdr:cNvPr>
            <xdr:cNvSpPr/>
          </xdr:nvSpPr>
          <xdr:spPr bwMode="auto">
            <a:xfrm>
              <a:off x="0" y="0"/>
              <a:ext cx="0" cy="0"/>
            </a:xfrm>
            <a:prstGeom prst="rect">
              <a:avLst/>
            </a:prstGeom>
            <a:noFill/>
            <a:ln w="9525">
              <a:miter lim="800000"/>
              <a:headEnd/>
              <a:tailEnd/>
            </a:ln>
          </xdr:spPr>
          <xdr:txBody>
            <a:bodyPr vertOverflow="clip" wrap="square" lIns="54864" tIns="68580" rIns="54864" bIns="68580" anchor="ctr" upright="1"/>
            <a:lstStyle/>
            <a:p>
              <a:pPr algn="ctr" rtl="0">
                <a:defRPr sz="1000"/>
              </a:pPr>
              <a:r>
                <a:rPr lang="ja-JP" altLang="en-US" sz="1100" b="1" i="0" u="none" strike="noStrike" baseline="0">
                  <a:solidFill>
                    <a:srgbClr val="000000"/>
                  </a:solidFill>
                  <a:latin typeface="游ゴシック"/>
                  <a:ea typeface="游ゴシック"/>
                </a:rPr>
                <a:t>元に戻す</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61913</xdr:colOff>
          <xdr:row>2</xdr:row>
          <xdr:rowOff>38100</xdr:rowOff>
        </xdr:from>
        <xdr:to>
          <xdr:col>10</xdr:col>
          <xdr:colOff>342900</xdr:colOff>
          <xdr:row>4</xdr:row>
          <xdr:rowOff>419100</xdr:rowOff>
        </xdr:to>
        <xdr:sp macro="" textlink="">
          <xdr:nvSpPr>
            <xdr:cNvPr id="8194" name="Button 49" hidden="1">
              <a:extLst>
                <a:ext uri="{63B3BB69-23CF-44E3-9099-C40C66FF867C}">
                  <a14:compatExt spid="_x0000_s8194"/>
                </a:ext>
                <a:ext uri="{FF2B5EF4-FFF2-40B4-BE49-F238E27FC236}">
                  <a16:creationId xmlns:a16="http://schemas.microsoft.com/office/drawing/2014/main" id="{00000000-0008-0000-0600-000002200000}"/>
                </a:ext>
              </a:extLst>
            </xdr:cNvPr>
            <xdr:cNvSpPr/>
          </xdr:nvSpPr>
          <xdr:spPr bwMode="auto">
            <a:xfrm>
              <a:off x="0" y="0"/>
              <a:ext cx="0" cy="0"/>
            </a:xfrm>
            <a:prstGeom prst="rect">
              <a:avLst/>
            </a:prstGeom>
            <a:noFill/>
            <a:ln w="9525">
              <a:miter lim="800000"/>
              <a:headEnd/>
              <a:tailEnd/>
            </a:ln>
          </xdr:spPr>
          <xdr:txBody>
            <a:bodyPr vertOverflow="clip" wrap="square" lIns="45720" tIns="54864" rIns="45720" bIns="54864" anchor="ctr" upright="1"/>
            <a:lstStyle/>
            <a:p>
              <a:pPr algn="ctr" rtl="0">
                <a:defRPr sz="1000"/>
              </a:pPr>
              <a:r>
                <a:rPr lang="ja-JP" altLang="en-US" sz="1000" b="1" i="0" u="none" strike="noStrike" baseline="0">
                  <a:solidFill>
                    <a:srgbClr val="000000"/>
                  </a:solidFill>
                  <a:latin typeface="游ゴシック"/>
                  <a:ea typeface="游ゴシック"/>
                </a:rPr>
                <a:t>印刷用に</a:t>
              </a:r>
            </a:p>
            <a:p>
              <a:pPr algn="ctr" rtl="0">
                <a:defRPr sz="1000"/>
              </a:pPr>
              <a:r>
                <a:rPr lang="ja-JP" altLang="en-US" sz="1000" b="1" i="0" u="none" strike="noStrike" baseline="0">
                  <a:solidFill>
                    <a:srgbClr val="000000"/>
                  </a:solidFill>
                  <a:latin typeface="游ゴシック"/>
                  <a:ea typeface="游ゴシック"/>
                </a:rPr>
                <a:t>設定する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457200</xdr:colOff>
          <xdr:row>2</xdr:row>
          <xdr:rowOff>38100</xdr:rowOff>
        </xdr:from>
        <xdr:to>
          <xdr:col>11</xdr:col>
          <xdr:colOff>747713</xdr:colOff>
          <xdr:row>4</xdr:row>
          <xdr:rowOff>419100</xdr:rowOff>
        </xdr:to>
        <xdr:sp macro="" textlink="">
          <xdr:nvSpPr>
            <xdr:cNvPr id="8195" name="Button 50" hidden="1">
              <a:extLst>
                <a:ext uri="{63B3BB69-23CF-44E3-9099-C40C66FF867C}">
                  <a14:compatExt spid="_x0000_s8195"/>
                </a:ext>
                <a:ext uri="{FF2B5EF4-FFF2-40B4-BE49-F238E27FC236}">
                  <a16:creationId xmlns:a16="http://schemas.microsoft.com/office/drawing/2014/main" id="{00000000-0008-0000-0600-000003200000}"/>
                </a:ext>
              </a:extLst>
            </xdr:cNvPr>
            <xdr:cNvSpPr/>
          </xdr:nvSpPr>
          <xdr:spPr bwMode="auto">
            <a:xfrm>
              <a:off x="0" y="0"/>
              <a:ext cx="0" cy="0"/>
            </a:xfrm>
            <a:prstGeom prst="rect">
              <a:avLst/>
            </a:prstGeom>
            <a:noFill/>
            <a:ln w="9525">
              <a:miter lim="800000"/>
              <a:headEnd/>
              <a:tailEnd/>
            </a:ln>
          </xdr:spPr>
          <xdr:txBody>
            <a:bodyPr vertOverflow="clip" wrap="square" lIns="54864" tIns="68580" rIns="54864" bIns="68580" anchor="ctr" upright="1"/>
            <a:lstStyle/>
            <a:p>
              <a:pPr algn="ctr" rtl="0">
                <a:defRPr sz="1000"/>
              </a:pPr>
              <a:r>
                <a:rPr lang="ja-JP" altLang="en-US" sz="1100" b="1" i="0" u="none" strike="noStrike" baseline="0">
                  <a:solidFill>
                    <a:srgbClr val="000000"/>
                  </a:solidFill>
                  <a:latin typeface="游ゴシック"/>
                  <a:ea typeface="游ゴシック"/>
                </a:rPr>
                <a:t>元に戻す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24693</xdr:colOff>
          <xdr:row>31</xdr:row>
          <xdr:rowOff>49377</xdr:rowOff>
        </xdr:from>
        <xdr:to>
          <xdr:col>18</xdr:col>
          <xdr:colOff>28222</xdr:colOff>
          <xdr:row>103</xdr:row>
          <xdr:rowOff>44096</xdr:rowOff>
        </xdr:to>
        <xdr:pic>
          <xdr:nvPicPr>
            <xdr:cNvPr id="4" name="図 3">
              <a:extLst>
                <a:ext uri="{FF2B5EF4-FFF2-40B4-BE49-F238E27FC236}">
                  <a16:creationId xmlns:a16="http://schemas.microsoft.com/office/drawing/2014/main" id="{00000000-0008-0000-0600-000004000000}"/>
                </a:ext>
              </a:extLst>
            </xdr:cNvPr>
            <xdr:cNvPicPr>
              <a:picLocks noChangeAspect="1" noChangeArrowheads="1"/>
              <a:extLst>
                <a:ext uri="{84589F7E-364E-4C9E-8A38-B11213B215E9}">
                  <a14:cameraTool cellRange="事業別損益の状況!$B$4:$Q$75" spid="_x0000_s8502"/>
                </a:ext>
              </a:extLst>
            </xdr:cNvPicPr>
          </xdr:nvPicPr>
          <xdr:blipFill>
            <a:blip xmlns:r="http://schemas.openxmlformats.org/officeDocument/2006/relationships" r:embed="rId1"/>
            <a:stretch>
              <a:fillRect/>
            </a:stretch>
          </xdr:blipFill>
          <xdr:spPr bwMode="auto">
            <a:xfrm>
              <a:off x="363360" y="7507099"/>
              <a:ext cx="9500306" cy="7445386"/>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omments" Target="../comments1.xml"/><Relationship Id="rId2" Type="http://schemas.openxmlformats.org/officeDocument/2006/relationships/printerSettings" Target="../printerSettings/printerSettings1.bin"/><Relationship Id="rId1" Type="http://schemas.openxmlformats.org/officeDocument/2006/relationships/hyperlink" Target="http://npoqa.jp/top.php"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mments" Target="../comments3.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omments" Target="../comments4.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comments" Target="../comments5.xml"/><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omments" Target="../comments6.xml"/><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6.xml"/><Relationship Id="rId7" Type="http://schemas.openxmlformats.org/officeDocument/2006/relationships/comments" Target="../comments7.xml"/><Relationship Id="rId2" Type="http://schemas.openxmlformats.org/officeDocument/2006/relationships/printerSettings" Target="../printerSettings/printerSettings7.bin"/><Relationship Id="rId1" Type="http://schemas.openxmlformats.org/officeDocument/2006/relationships/hyperlink" Target="http://www.npokaikeikijun.jp/guideline/example/" TargetMode="External"/><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FF00"/>
  </sheetPr>
  <dimension ref="A1:J110"/>
  <sheetViews>
    <sheetView tabSelected="1" zoomScale="90" zoomScaleNormal="90" workbookViewId="0"/>
  </sheetViews>
  <sheetFormatPr defaultColWidth="10.1875" defaultRowHeight="16.5"/>
  <cols>
    <col min="1" max="1" width="2" style="5" customWidth="1"/>
    <col min="2" max="2" width="28.1875" style="5" customWidth="1"/>
    <col min="3" max="3" width="3.8125" style="5" customWidth="1"/>
    <col min="4" max="4" width="28.1875" style="5" customWidth="1"/>
    <col min="5" max="5" width="3.8125" style="5" customWidth="1"/>
    <col min="6" max="6" width="28.1875" style="5" customWidth="1"/>
    <col min="7" max="7" width="3.8125" style="5" customWidth="1"/>
    <col min="8" max="8" width="28.1875" style="5" customWidth="1"/>
    <col min="9" max="9" width="6.5" style="5" customWidth="1"/>
    <col min="10" max="10" width="10.1875" style="5" customWidth="1"/>
    <col min="11" max="16384" width="10.1875" style="5"/>
  </cols>
  <sheetData>
    <row r="1" spans="1:10" ht="17.75" customHeight="1">
      <c r="A1" s="1" t="s">
        <v>0</v>
      </c>
      <c r="B1" s="2"/>
      <c r="C1" s="3"/>
      <c r="D1" s="3"/>
      <c r="E1" s="3"/>
      <c r="F1" s="3"/>
      <c r="G1" s="3"/>
      <c r="H1" s="3"/>
      <c r="I1" s="3"/>
      <c r="J1" s="4"/>
    </row>
    <row r="2" spans="1:10" ht="7.05" customHeight="1">
      <c r="A2" s="6"/>
      <c r="B2" s="7"/>
      <c r="C2" s="7"/>
      <c r="D2" s="7"/>
      <c r="E2" s="7"/>
      <c r="F2" s="7"/>
      <c r="G2" s="7"/>
      <c r="H2" s="7"/>
      <c r="I2" s="7"/>
    </row>
    <row r="3" spans="1:10" ht="13.25" customHeight="1">
      <c r="A3" s="6"/>
      <c r="B3" s="7" t="s">
        <v>1</v>
      </c>
      <c r="C3" s="7"/>
      <c r="D3" s="7"/>
      <c r="E3" s="7"/>
      <c r="F3" s="7"/>
      <c r="G3" s="7"/>
      <c r="H3" s="7"/>
      <c r="I3" s="7"/>
    </row>
    <row r="4" spans="1:10" ht="13.25" customHeight="1">
      <c r="A4" s="6"/>
      <c r="B4" s="8" t="s">
        <v>2</v>
      </c>
      <c r="C4" s="7"/>
      <c r="D4" s="7"/>
      <c r="E4" s="7"/>
      <c r="F4" s="7"/>
      <c r="G4" s="7"/>
      <c r="H4" s="7"/>
      <c r="I4" s="7"/>
    </row>
    <row r="5" spans="1:10" ht="13.25" customHeight="1">
      <c r="A5" s="6"/>
      <c r="B5" s="8" t="s">
        <v>3</v>
      </c>
      <c r="C5" s="7"/>
      <c r="D5" s="7"/>
      <c r="E5" s="7"/>
      <c r="F5" s="7"/>
      <c r="G5" s="7"/>
      <c r="H5" s="7"/>
      <c r="I5" s="7"/>
    </row>
    <row r="6" spans="1:10" ht="7.05" customHeight="1">
      <c r="A6" s="6"/>
      <c r="B6" s="7"/>
      <c r="C6" s="7"/>
      <c r="D6" s="7"/>
      <c r="E6" s="7"/>
      <c r="F6" s="7"/>
      <c r="G6" s="7"/>
      <c r="H6" s="7"/>
      <c r="I6" s="7"/>
    </row>
    <row r="7" spans="1:10" ht="13.25" customHeight="1">
      <c r="A7" s="6"/>
      <c r="B7" s="9" t="s">
        <v>626</v>
      </c>
      <c r="C7" s="7"/>
      <c r="D7" s="7"/>
      <c r="E7" s="7"/>
      <c r="F7" s="7"/>
      <c r="G7" s="7"/>
      <c r="H7" s="7"/>
      <c r="I7" s="7"/>
    </row>
    <row r="8" spans="1:10" ht="13.25" customHeight="1">
      <c r="A8" s="6"/>
      <c r="B8" s="8" t="s">
        <v>832</v>
      </c>
      <c r="C8" s="7"/>
      <c r="D8" s="7"/>
      <c r="E8" s="7"/>
      <c r="F8" s="7"/>
      <c r="G8" s="7"/>
      <c r="H8" s="7"/>
      <c r="I8" s="7"/>
    </row>
    <row r="9" spans="1:10" ht="13.25" customHeight="1">
      <c r="A9" s="6"/>
      <c r="B9" s="8" t="s">
        <v>4</v>
      </c>
      <c r="C9" s="7"/>
      <c r="D9" s="7"/>
      <c r="E9" s="7"/>
      <c r="F9" s="7"/>
      <c r="G9" s="7"/>
      <c r="H9" s="7"/>
      <c r="I9" s="7"/>
    </row>
    <row r="10" spans="1:10" ht="13.25" customHeight="1">
      <c r="A10" s="6"/>
      <c r="B10" s="8" t="s">
        <v>5</v>
      </c>
      <c r="C10" s="7"/>
      <c r="D10" s="7"/>
      <c r="E10" s="7"/>
      <c r="F10" s="7"/>
      <c r="G10" s="7"/>
      <c r="H10" s="7"/>
      <c r="I10" s="7"/>
    </row>
    <row r="11" spans="1:10" ht="13.25" customHeight="1">
      <c r="A11" s="6"/>
      <c r="B11" s="8" t="s">
        <v>625</v>
      </c>
      <c r="C11" s="7"/>
      <c r="D11" s="7"/>
      <c r="E11" s="7"/>
      <c r="F11" s="7"/>
      <c r="G11" s="7"/>
      <c r="H11" s="7"/>
      <c r="I11" s="7"/>
    </row>
    <row r="12" spans="1:10" ht="13.25" customHeight="1">
      <c r="A12" s="6"/>
      <c r="B12" s="7"/>
      <c r="C12" s="7"/>
      <c r="D12" s="7"/>
      <c r="E12" s="7"/>
      <c r="F12" s="7"/>
      <c r="G12" s="7"/>
      <c r="H12" s="7"/>
      <c r="I12" s="7"/>
    </row>
    <row r="13" spans="1:10" ht="13.25" customHeight="1">
      <c r="A13" s="6"/>
      <c r="B13" s="10" t="s">
        <v>594</v>
      </c>
      <c r="C13" s="11"/>
      <c r="D13" s="11"/>
      <c r="E13" s="11"/>
      <c r="F13" s="11"/>
      <c r="G13" s="11"/>
      <c r="H13" s="11"/>
      <c r="I13" s="11"/>
      <c r="J13" s="12"/>
    </row>
    <row r="14" spans="1:10" ht="13.25" customHeight="1">
      <c r="A14" s="6"/>
      <c r="B14" s="10" t="s">
        <v>833</v>
      </c>
      <c r="C14" s="11"/>
      <c r="D14" s="11"/>
      <c r="E14" s="11"/>
      <c r="F14" s="11"/>
      <c r="G14" s="11"/>
      <c r="H14" s="11"/>
      <c r="I14" s="11"/>
      <c r="J14" s="12"/>
    </row>
    <row r="15" spans="1:10" ht="13.25" customHeight="1">
      <c r="A15" s="6"/>
      <c r="B15" s="10" t="s">
        <v>6</v>
      </c>
      <c r="C15" s="11"/>
      <c r="D15" s="11"/>
      <c r="E15" s="11"/>
      <c r="F15" s="11"/>
      <c r="G15" s="11"/>
      <c r="H15" s="11"/>
      <c r="I15" s="11"/>
      <c r="J15" s="12"/>
    </row>
    <row r="16" spans="1:10" ht="13.25" customHeight="1">
      <c r="A16" s="6"/>
      <c r="B16" s="10" t="s">
        <v>7</v>
      </c>
      <c r="C16" s="11"/>
      <c r="D16" s="11"/>
      <c r="E16" s="11"/>
      <c r="F16" s="11"/>
      <c r="G16" s="11"/>
      <c r="H16" s="11"/>
      <c r="I16" s="11"/>
      <c r="J16" s="12"/>
    </row>
    <row r="17" spans="1:10" ht="13.25" customHeight="1">
      <c r="A17" s="6"/>
      <c r="B17" s="10" t="s">
        <v>830</v>
      </c>
      <c r="C17" s="11"/>
      <c r="D17" s="11"/>
      <c r="E17" s="11"/>
      <c r="F17" s="11"/>
      <c r="G17" s="11"/>
      <c r="H17" s="11"/>
      <c r="I17" s="11"/>
      <c r="J17" s="12"/>
    </row>
    <row r="18" spans="1:10" ht="13.25" customHeight="1">
      <c r="A18" s="6"/>
      <c r="B18" s="6"/>
      <c r="C18" s="6"/>
      <c r="D18" s="6"/>
      <c r="E18" s="6"/>
      <c r="F18" s="6"/>
      <c r="G18" s="6"/>
      <c r="H18" s="6"/>
      <c r="I18" s="6"/>
      <c r="J18" s="13"/>
    </row>
    <row r="19" spans="1:10" ht="13.25" customHeight="1">
      <c r="A19" s="6"/>
      <c r="B19" s="7" t="s">
        <v>8</v>
      </c>
      <c r="C19" s="7"/>
      <c r="D19" s="7"/>
      <c r="E19" s="7"/>
      <c r="F19" s="7"/>
      <c r="G19" s="7"/>
      <c r="H19" s="7"/>
      <c r="I19" s="7"/>
    </row>
    <row r="20" spans="1:10" ht="13.25" customHeight="1">
      <c r="A20" s="6"/>
      <c r="B20" s="14" t="s">
        <v>9</v>
      </c>
      <c r="C20" s="7"/>
      <c r="D20" s="7"/>
      <c r="E20" s="7"/>
      <c r="F20" s="7"/>
      <c r="G20" s="7"/>
      <c r="H20" s="7"/>
      <c r="I20" s="7"/>
    </row>
    <row r="21" spans="1:10" ht="13.25" customHeight="1">
      <c r="A21" s="6"/>
      <c r="B21" s="7"/>
      <c r="C21" s="7"/>
      <c r="D21" s="7"/>
      <c r="E21" s="7"/>
      <c r="F21" s="7"/>
      <c r="G21" s="7"/>
      <c r="H21" s="7"/>
      <c r="I21" s="7"/>
    </row>
    <row r="22" spans="1:10" ht="17.75" customHeight="1">
      <c r="A22" s="15" t="s">
        <v>10</v>
      </c>
      <c r="B22" s="4"/>
      <c r="C22" s="4"/>
      <c r="D22" s="4"/>
      <c r="E22" s="4"/>
      <c r="F22" s="4"/>
      <c r="G22" s="4"/>
      <c r="H22" s="4"/>
      <c r="I22" s="4"/>
      <c r="J22" s="4"/>
    </row>
    <row r="23" spans="1:10" ht="7.05" customHeight="1">
      <c r="A23" s="13"/>
    </row>
    <row r="24" spans="1:10" ht="15" customHeight="1">
      <c r="A24" s="13"/>
      <c r="B24" s="5" t="s">
        <v>11</v>
      </c>
      <c r="D24" s="16" t="s">
        <v>834</v>
      </c>
    </row>
    <row r="25" spans="1:10" ht="13.25" customHeight="1">
      <c r="A25" s="13"/>
    </row>
    <row r="26" spans="1:10" ht="13.25" customHeight="1">
      <c r="A26" s="13"/>
      <c r="B26" s="5" t="s">
        <v>12</v>
      </c>
      <c r="D26" s="17">
        <v>2018</v>
      </c>
      <c r="E26" s="5" t="s">
        <v>13</v>
      </c>
      <c r="F26" s="17">
        <v>4</v>
      </c>
      <c r="G26" s="5" t="s">
        <v>14</v>
      </c>
      <c r="H26" s="17">
        <v>1</v>
      </c>
      <c r="I26" s="5" t="s">
        <v>15</v>
      </c>
    </row>
    <row r="27" spans="1:10" ht="13.25" customHeight="1">
      <c r="A27" s="13"/>
      <c r="D27" s="17">
        <v>2019</v>
      </c>
      <c r="E27" s="5" t="s">
        <v>13</v>
      </c>
      <c r="F27" s="17">
        <v>3</v>
      </c>
      <c r="G27" s="5" t="s">
        <v>14</v>
      </c>
      <c r="H27" s="17">
        <v>31</v>
      </c>
      <c r="I27" s="5" t="s">
        <v>16</v>
      </c>
    </row>
    <row r="28" spans="1:10" ht="13.25" customHeight="1">
      <c r="A28" s="13"/>
    </row>
    <row r="29" spans="1:10" ht="13.25" customHeight="1">
      <c r="A29" s="13"/>
      <c r="B29" s="5" t="s">
        <v>17</v>
      </c>
      <c r="F29" s="18" t="s">
        <v>831</v>
      </c>
    </row>
    <row r="30" spans="1:10" ht="13.25" customHeight="1">
      <c r="A30" s="13"/>
    </row>
    <row r="31" spans="1:10" ht="13.25" customHeight="1">
      <c r="A31" s="13"/>
    </row>
    <row r="32" spans="1:10" ht="33">
      <c r="A32" s="13"/>
      <c r="B32" s="5" t="s">
        <v>18</v>
      </c>
      <c r="D32" s="504" t="s">
        <v>563</v>
      </c>
      <c r="E32" s="509"/>
      <c r="F32" s="505" t="s">
        <v>564</v>
      </c>
    </row>
    <row r="33" spans="1:6" ht="13.25" customHeight="1">
      <c r="A33" s="13"/>
      <c r="D33" s="19" t="s">
        <v>837</v>
      </c>
      <c r="E33" s="510"/>
      <c r="F33" s="506" t="s">
        <v>565</v>
      </c>
    </row>
    <row r="34" spans="1:6" ht="13.25" customHeight="1">
      <c r="A34" s="13"/>
      <c r="D34" s="20" t="s">
        <v>838</v>
      </c>
      <c r="E34" s="511"/>
      <c r="F34" s="507" t="s">
        <v>565</v>
      </c>
    </row>
    <row r="35" spans="1:6" ht="15" customHeight="1">
      <c r="A35" s="13"/>
      <c r="D35" s="20" t="s">
        <v>839</v>
      </c>
      <c r="E35" s="511"/>
      <c r="F35" s="507" t="s">
        <v>565</v>
      </c>
    </row>
    <row r="36" spans="1:6" ht="15" customHeight="1">
      <c r="A36" s="13"/>
      <c r="D36" s="20" t="s">
        <v>840</v>
      </c>
      <c r="E36" s="511"/>
      <c r="F36" s="507" t="s">
        <v>847</v>
      </c>
    </row>
    <row r="37" spans="1:6" ht="15" customHeight="1">
      <c r="A37" s="13"/>
      <c r="D37" s="20" t="s">
        <v>841</v>
      </c>
      <c r="E37" s="511"/>
      <c r="F37" s="507" t="s">
        <v>565</v>
      </c>
    </row>
    <row r="38" spans="1:6" ht="15" customHeight="1">
      <c r="A38" s="13"/>
      <c r="D38" s="20" t="s">
        <v>842</v>
      </c>
      <c r="E38" s="511"/>
      <c r="F38" s="507" t="s">
        <v>565</v>
      </c>
    </row>
    <row r="39" spans="1:6" ht="15" customHeight="1">
      <c r="A39" s="13"/>
      <c r="D39" s="20" t="s">
        <v>843</v>
      </c>
      <c r="E39" s="511"/>
      <c r="F39" s="507" t="s">
        <v>565</v>
      </c>
    </row>
    <row r="40" spans="1:6" ht="15" customHeight="1">
      <c r="A40" s="13"/>
      <c r="D40" s="20" t="s">
        <v>844</v>
      </c>
      <c r="E40" s="511"/>
      <c r="F40" s="507" t="s">
        <v>565</v>
      </c>
    </row>
    <row r="41" spans="1:6" ht="15" customHeight="1">
      <c r="A41" s="13"/>
      <c r="D41" s="20" t="s">
        <v>845</v>
      </c>
      <c r="E41" s="511"/>
      <c r="F41" s="507" t="s">
        <v>565</v>
      </c>
    </row>
    <row r="42" spans="1:6" ht="15" customHeight="1">
      <c r="A42" s="13"/>
      <c r="D42" s="21" t="s">
        <v>846</v>
      </c>
      <c r="E42" s="512"/>
      <c r="F42" s="508" t="s">
        <v>565</v>
      </c>
    </row>
    <row r="43" spans="1:6" ht="13.25" customHeight="1">
      <c r="A43" s="13"/>
    </row>
    <row r="44" spans="1:6" ht="13.25" customHeight="1">
      <c r="A44" s="13"/>
      <c r="B44" s="5" t="s">
        <v>21</v>
      </c>
      <c r="D44" s="19" t="s">
        <v>22</v>
      </c>
      <c r="E44" s="5" t="s">
        <v>19</v>
      </c>
      <c r="F44" s="5" t="s">
        <v>23</v>
      </c>
    </row>
    <row r="45" spans="1:6" ht="13.25" customHeight="1">
      <c r="A45" s="13"/>
      <c r="D45" s="20" t="s">
        <v>24</v>
      </c>
      <c r="F45" s="5" t="s">
        <v>25</v>
      </c>
    </row>
    <row r="46" spans="1:6" ht="13.25" customHeight="1">
      <c r="A46" s="13"/>
      <c r="D46" s="20" t="s">
        <v>26</v>
      </c>
    </row>
    <row r="47" spans="1:6" ht="13.25" customHeight="1">
      <c r="A47" s="13"/>
      <c r="D47" s="20" t="s">
        <v>27</v>
      </c>
    </row>
    <row r="48" spans="1:6" ht="13.25" customHeight="1">
      <c r="A48" s="13"/>
      <c r="D48" s="20" t="s">
        <v>28</v>
      </c>
    </row>
    <row r="49" spans="1:6" ht="13.25" customHeight="1">
      <c r="A49" s="13"/>
      <c r="D49" s="20" t="s">
        <v>29</v>
      </c>
    </row>
    <row r="50" spans="1:6" ht="13.25" customHeight="1">
      <c r="A50" s="13"/>
      <c r="D50" s="20" t="s">
        <v>30</v>
      </c>
    </row>
    <row r="51" spans="1:6" ht="13.25" customHeight="1">
      <c r="A51" s="13"/>
      <c r="D51" s="20" t="s">
        <v>31</v>
      </c>
    </row>
    <row r="52" spans="1:6" ht="13.25" customHeight="1">
      <c r="A52" s="13"/>
      <c r="D52" s="20" t="s">
        <v>32</v>
      </c>
    </row>
    <row r="53" spans="1:6" ht="13.25" customHeight="1">
      <c r="A53" s="13"/>
      <c r="D53" s="21" t="s">
        <v>33</v>
      </c>
    </row>
    <row r="54" spans="1:6" ht="13.25" customHeight="1">
      <c r="A54" s="13"/>
    </row>
    <row r="55" spans="1:6" ht="13.25" customHeight="1">
      <c r="A55" s="13"/>
      <c r="B55" s="5" t="s">
        <v>34</v>
      </c>
      <c r="D55" s="19" t="s">
        <v>35</v>
      </c>
      <c r="E55" s="5" t="s">
        <v>19</v>
      </c>
      <c r="F55" s="5" t="s">
        <v>36</v>
      </c>
    </row>
    <row r="56" spans="1:6" ht="13.25" customHeight="1">
      <c r="A56" s="13"/>
      <c r="D56" s="20" t="s">
        <v>37</v>
      </c>
      <c r="F56" s="5" t="s">
        <v>25</v>
      </c>
    </row>
    <row r="57" spans="1:6" ht="13.25" customHeight="1">
      <c r="A57" s="13"/>
      <c r="D57" s="20" t="s">
        <v>38</v>
      </c>
    </row>
    <row r="58" spans="1:6" ht="13.25" customHeight="1">
      <c r="A58" s="13"/>
      <c r="D58" s="20" t="s">
        <v>39</v>
      </c>
    </row>
    <row r="59" spans="1:6" ht="13.25" customHeight="1">
      <c r="A59" s="13"/>
      <c r="D59" s="20" t="s">
        <v>40</v>
      </c>
    </row>
    <row r="60" spans="1:6" ht="13.25" customHeight="1">
      <c r="A60" s="13"/>
      <c r="D60" s="20" t="s">
        <v>41</v>
      </c>
      <c r="F60" s="22"/>
    </row>
    <row r="61" spans="1:6" ht="13.25" customHeight="1">
      <c r="A61" s="13"/>
      <c r="D61" s="20" t="s">
        <v>42</v>
      </c>
    </row>
    <row r="62" spans="1:6" ht="13.25" customHeight="1">
      <c r="A62" s="13"/>
      <c r="D62" s="20" t="s">
        <v>43</v>
      </c>
    </row>
    <row r="63" spans="1:6" ht="13.25" customHeight="1">
      <c r="A63" s="13"/>
      <c r="D63" s="20" t="s">
        <v>44</v>
      </c>
    </row>
    <row r="64" spans="1:6" ht="13.25" customHeight="1">
      <c r="A64" s="13"/>
      <c r="D64" s="21" t="s">
        <v>45</v>
      </c>
    </row>
    <row r="65" spans="1:10" ht="13.25" customHeight="1"/>
    <row r="66" spans="1:10" ht="17.75" customHeight="1">
      <c r="A66" s="23" t="s">
        <v>46</v>
      </c>
      <c r="B66" s="4"/>
      <c r="C66" s="4"/>
      <c r="D66" s="4"/>
      <c r="E66" s="4"/>
      <c r="F66" s="4"/>
      <c r="G66" s="4"/>
      <c r="H66" s="4"/>
      <c r="I66" s="4"/>
      <c r="J66" s="4"/>
    </row>
    <row r="67" spans="1:10" ht="7.05" customHeight="1">
      <c r="A67" s="13"/>
    </row>
    <row r="68" spans="1:10" ht="13.25" customHeight="1">
      <c r="A68" s="6"/>
      <c r="B68" s="10" t="s">
        <v>47</v>
      </c>
      <c r="C68" s="12"/>
      <c r="D68" s="11"/>
      <c r="E68" s="12"/>
      <c r="F68" s="12"/>
      <c r="G68" s="12"/>
      <c r="H68" s="12"/>
    </row>
    <row r="69" spans="1:10" ht="13.25" customHeight="1">
      <c r="A69" s="6"/>
      <c r="B69" s="10" t="s">
        <v>48</v>
      </c>
      <c r="C69" s="12"/>
      <c r="D69" s="11"/>
      <c r="E69" s="12"/>
      <c r="F69" s="12"/>
      <c r="G69" s="12"/>
      <c r="H69" s="12"/>
    </row>
    <row r="70" spans="1:10">
      <c r="A70" s="6"/>
      <c r="B70" s="7" t="s">
        <v>49</v>
      </c>
      <c r="D70" s="7"/>
    </row>
    <row r="71" spans="1:10">
      <c r="A71" s="6"/>
      <c r="B71" s="7" t="s">
        <v>50</v>
      </c>
      <c r="D71" s="7"/>
    </row>
    <row r="72" spans="1:10">
      <c r="A72" s="6"/>
      <c r="B72" s="7"/>
      <c r="D72" s="7"/>
    </row>
    <row r="73" spans="1:10">
      <c r="A73" s="13"/>
      <c r="B73" s="36" t="s">
        <v>566</v>
      </c>
      <c r="C73" s="24"/>
      <c r="D73" s="24" t="s">
        <v>51</v>
      </c>
      <c r="E73" s="24"/>
      <c r="F73" s="24" t="s">
        <v>52</v>
      </c>
      <c r="G73" s="24"/>
      <c r="H73" s="24" t="s">
        <v>53</v>
      </c>
    </row>
    <row r="74" spans="1:10" ht="45">
      <c r="A74" s="13"/>
      <c r="B74" s="25" t="s">
        <v>91</v>
      </c>
      <c r="C74" s="24"/>
      <c r="D74" s="25" t="s">
        <v>54</v>
      </c>
      <c r="E74" s="24"/>
      <c r="F74" s="25" t="s">
        <v>55</v>
      </c>
      <c r="G74" s="24"/>
      <c r="H74" s="25" t="s">
        <v>56</v>
      </c>
    </row>
    <row r="75" spans="1:10" ht="17.649999999999999">
      <c r="A75" s="13"/>
      <c r="B75" s="26" t="s">
        <v>122</v>
      </c>
      <c r="C75" s="28"/>
      <c r="D75" s="26" t="s">
        <v>57</v>
      </c>
      <c r="E75" s="27"/>
      <c r="F75" s="26" t="s">
        <v>58</v>
      </c>
      <c r="G75" s="28"/>
      <c r="H75" s="26" t="s">
        <v>59</v>
      </c>
    </row>
    <row r="76" spans="1:10" ht="17.649999999999999">
      <c r="A76" s="13"/>
      <c r="B76" s="29" t="s">
        <v>123</v>
      </c>
      <c r="C76" s="28"/>
      <c r="D76" s="29" t="s">
        <v>60</v>
      </c>
      <c r="E76" s="27"/>
      <c r="F76" s="29" t="s">
        <v>61</v>
      </c>
      <c r="G76" s="28"/>
      <c r="H76" s="29" t="s">
        <v>62</v>
      </c>
    </row>
    <row r="77" spans="1:10" ht="17.649999999999999">
      <c r="A77" s="13"/>
      <c r="B77" s="29" t="s">
        <v>124</v>
      </c>
      <c r="C77" s="28"/>
      <c r="D77" s="29" t="s">
        <v>63</v>
      </c>
      <c r="E77" s="27"/>
      <c r="F77" s="29" t="s">
        <v>64</v>
      </c>
      <c r="G77" s="28"/>
      <c r="H77" s="29" t="s">
        <v>65</v>
      </c>
    </row>
    <row r="78" spans="1:10" ht="17.649999999999999">
      <c r="A78" s="13"/>
      <c r="B78" s="29" t="s">
        <v>125</v>
      </c>
      <c r="C78" s="28"/>
      <c r="D78" s="29" t="s">
        <v>66</v>
      </c>
      <c r="E78" s="27"/>
      <c r="F78" s="29" t="s">
        <v>67</v>
      </c>
      <c r="G78" s="28"/>
      <c r="H78" s="29" t="s">
        <v>68</v>
      </c>
    </row>
    <row r="79" spans="1:10" ht="17.649999999999999">
      <c r="A79" s="13"/>
      <c r="B79" s="29" t="s">
        <v>126</v>
      </c>
      <c r="C79" s="28"/>
      <c r="D79" s="29" t="s">
        <v>69</v>
      </c>
      <c r="E79" s="27"/>
      <c r="F79" s="29" t="s">
        <v>70</v>
      </c>
      <c r="G79" s="28"/>
      <c r="H79" s="29" t="s">
        <v>71</v>
      </c>
    </row>
    <row r="80" spans="1:10" ht="17.649999999999999">
      <c r="A80" s="13"/>
      <c r="B80" s="29" t="s">
        <v>127</v>
      </c>
      <c r="C80" s="28"/>
      <c r="D80" s="29" t="s">
        <v>72</v>
      </c>
      <c r="E80" s="27"/>
      <c r="F80" s="29" t="s">
        <v>73</v>
      </c>
      <c r="G80" s="28"/>
      <c r="H80" s="29" t="s">
        <v>74</v>
      </c>
    </row>
    <row r="81" spans="1:8" ht="17.649999999999999">
      <c r="A81" s="13"/>
      <c r="B81" s="29" t="s">
        <v>128</v>
      </c>
      <c r="C81" s="28"/>
      <c r="D81" s="29" t="s">
        <v>75</v>
      </c>
      <c r="E81" s="27"/>
      <c r="F81" s="29" t="s">
        <v>76</v>
      </c>
      <c r="G81" s="28"/>
      <c r="H81" s="29" t="s">
        <v>77</v>
      </c>
    </row>
    <row r="82" spans="1:8" ht="17.649999999999999">
      <c r="A82" s="13"/>
      <c r="B82" s="29" t="s">
        <v>129</v>
      </c>
      <c r="C82" s="28"/>
      <c r="D82" s="29" t="s">
        <v>78</v>
      </c>
      <c r="E82" s="27"/>
      <c r="F82" s="29" t="s">
        <v>79</v>
      </c>
      <c r="G82" s="28"/>
      <c r="H82" s="29" t="s">
        <v>80</v>
      </c>
    </row>
    <row r="83" spans="1:8" ht="17.649999999999999">
      <c r="A83" s="13"/>
      <c r="B83" s="29" t="s">
        <v>130</v>
      </c>
      <c r="C83" s="28"/>
      <c r="D83" s="29" t="s">
        <v>81</v>
      </c>
      <c r="E83" s="27"/>
      <c r="F83" s="29" t="s">
        <v>82</v>
      </c>
      <c r="G83" s="28"/>
      <c r="H83" s="29" t="s">
        <v>83</v>
      </c>
    </row>
    <row r="84" spans="1:8" ht="17.649999999999999">
      <c r="A84" s="13"/>
      <c r="B84" s="30" t="s">
        <v>131</v>
      </c>
      <c r="C84" s="28"/>
      <c r="D84" s="30" t="s">
        <v>84</v>
      </c>
      <c r="E84" s="27"/>
      <c r="F84" s="30" t="s">
        <v>85</v>
      </c>
      <c r="G84" s="28"/>
      <c r="H84" s="30" t="s">
        <v>86</v>
      </c>
    </row>
    <row r="85" spans="1:8" ht="17.649999999999999">
      <c r="A85" s="13"/>
      <c r="C85" s="31"/>
      <c r="D85" s="27"/>
      <c r="E85" s="27"/>
      <c r="F85" s="27"/>
      <c r="G85" s="31"/>
      <c r="H85" s="27"/>
    </row>
    <row r="86" spans="1:8" ht="33">
      <c r="A86" s="13"/>
      <c r="B86" s="32" t="s">
        <v>87</v>
      </c>
      <c r="C86" s="32"/>
      <c r="D86" s="32" t="s">
        <v>88</v>
      </c>
      <c r="E86" s="24"/>
      <c r="F86" s="24" t="s">
        <v>89</v>
      </c>
    </row>
    <row r="87" spans="1:8" ht="45">
      <c r="A87" s="13"/>
      <c r="B87" s="25" t="s">
        <v>90</v>
      </c>
      <c r="C87" s="33"/>
      <c r="D87" s="25" t="s">
        <v>91</v>
      </c>
      <c r="E87" s="24"/>
      <c r="F87" s="25" t="s">
        <v>56</v>
      </c>
    </row>
    <row r="88" spans="1:8" ht="17.649999999999999">
      <c r="A88" s="13"/>
      <c r="B88" s="26" t="s">
        <v>92</v>
      </c>
      <c r="C88" s="27"/>
      <c r="D88" s="26" t="s">
        <v>93</v>
      </c>
      <c r="E88" s="28"/>
      <c r="F88" s="34" t="s">
        <v>94</v>
      </c>
    </row>
    <row r="89" spans="1:8" ht="17.649999999999999">
      <c r="A89" s="13"/>
      <c r="B89" s="29" t="s">
        <v>95</v>
      </c>
      <c r="C89" s="27"/>
      <c r="D89" s="29" t="s">
        <v>96</v>
      </c>
      <c r="E89" s="28"/>
      <c r="F89" s="29" t="s">
        <v>97</v>
      </c>
    </row>
    <row r="90" spans="1:8" ht="17.649999999999999">
      <c r="A90" s="13"/>
      <c r="B90" s="29" t="s">
        <v>98</v>
      </c>
      <c r="C90" s="27"/>
      <c r="D90" s="29" t="s">
        <v>99</v>
      </c>
      <c r="E90" s="28"/>
      <c r="F90" s="29" t="s">
        <v>100</v>
      </c>
    </row>
    <row r="91" spans="1:8" ht="17.649999999999999">
      <c r="A91" s="13"/>
      <c r="B91" s="29" t="s">
        <v>101</v>
      </c>
      <c r="C91" s="27"/>
      <c r="D91" s="29" t="s">
        <v>102</v>
      </c>
      <c r="E91" s="28"/>
      <c r="F91" s="29" t="s">
        <v>103</v>
      </c>
    </row>
    <row r="92" spans="1:8" ht="17.649999999999999">
      <c r="A92" s="13"/>
      <c r="B92" s="29" t="s">
        <v>104</v>
      </c>
      <c r="C92" s="27"/>
      <c r="D92" s="29" t="s">
        <v>105</v>
      </c>
      <c r="E92" s="28"/>
      <c r="F92" s="29" t="s">
        <v>106</v>
      </c>
    </row>
    <row r="93" spans="1:8" ht="17.649999999999999">
      <c r="A93" s="13"/>
      <c r="B93" s="29" t="s">
        <v>107</v>
      </c>
      <c r="C93" s="27"/>
      <c r="D93" s="29" t="s">
        <v>108</v>
      </c>
      <c r="E93" s="28"/>
      <c r="F93" s="29" t="s">
        <v>109</v>
      </c>
    </row>
    <row r="94" spans="1:8" ht="17.649999999999999">
      <c r="A94" s="13"/>
      <c r="B94" s="29" t="s">
        <v>110</v>
      </c>
      <c r="C94" s="27"/>
      <c r="D94" s="29" t="s">
        <v>111</v>
      </c>
      <c r="E94" s="28"/>
      <c r="F94" s="29" t="s">
        <v>112</v>
      </c>
    </row>
    <row r="95" spans="1:8" ht="17.649999999999999">
      <c r="A95" s="13"/>
      <c r="B95" s="29" t="s">
        <v>113</v>
      </c>
      <c r="C95" s="27"/>
      <c r="D95" s="29" t="s">
        <v>114</v>
      </c>
      <c r="E95" s="28"/>
      <c r="F95" s="29" t="s">
        <v>115</v>
      </c>
    </row>
    <row r="96" spans="1:8" ht="17.649999999999999">
      <c r="A96" s="13"/>
      <c r="B96" s="29" t="s">
        <v>116</v>
      </c>
      <c r="C96" s="27"/>
      <c r="D96" s="29" t="s">
        <v>117</v>
      </c>
      <c r="E96" s="28"/>
      <c r="F96" s="29" t="s">
        <v>118</v>
      </c>
    </row>
    <row r="97" spans="1:6" ht="17.649999999999999">
      <c r="A97" s="13"/>
      <c r="B97" s="30" t="s">
        <v>119</v>
      </c>
      <c r="C97" s="27"/>
      <c r="D97" s="30" t="s">
        <v>120</v>
      </c>
      <c r="E97" s="28"/>
      <c r="F97" s="35" t="s">
        <v>121</v>
      </c>
    </row>
    <row r="98" spans="1:6">
      <c r="A98" s="13"/>
    </row>
    <row r="99" spans="1:6">
      <c r="A99" s="13"/>
      <c r="E99" s="32"/>
    </row>
    <row r="100" spans="1:6">
      <c r="A100" s="13"/>
      <c r="E100" s="33"/>
    </row>
    <row r="101" spans="1:6">
      <c r="A101" s="13"/>
    </row>
    <row r="102" spans="1:6">
      <c r="A102" s="13"/>
    </row>
    <row r="103" spans="1:6">
      <c r="A103" s="13"/>
    </row>
    <row r="104" spans="1:6">
      <c r="A104" s="13"/>
    </row>
    <row r="105" spans="1:6">
      <c r="A105" s="13"/>
    </row>
    <row r="106" spans="1:6">
      <c r="A106" s="13"/>
    </row>
    <row r="107" spans="1:6">
      <c r="A107" s="13"/>
    </row>
    <row r="108" spans="1:6">
      <c r="A108" s="13"/>
    </row>
    <row r="109" spans="1:6">
      <c r="A109" s="13"/>
    </row>
    <row r="110" spans="1:6">
      <c r="A110" s="13"/>
    </row>
  </sheetData>
  <phoneticPr fontId="1"/>
  <conditionalFormatting sqref="E34:E41">
    <cfRule type="containsText" dxfId="12" priority="3" stopIfTrue="1" operator="containsText" text="←">
      <formula>NOT(ISERROR(SEARCH("←",E34)))</formula>
    </cfRule>
  </conditionalFormatting>
  <dataValidations count="3">
    <dataValidation type="list" allowBlank="1" showInputMessage="1" showErrorMessage="1" sqref="F29" xr:uid="{00000000-0002-0000-0000-000000000000}">
      <formula1>"1. 部門別に記載,2. 勘定科目別に記載"</formula1>
    </dataValidation>
    <dataValidation type="list" allowBlank="1" showInputMessage="1" showErrorMessage="1" sqref="F26:F27" xr:uid="{00000000-0002-0000-0000-000001000000}">
      <formula1>"1,2,3,4,5,6,7,8,9,10,11,12"</formula1>
    </dataValidation>
    <dataValidation type="list" allowBlank="1" showInputMessage="1" showErrorMessage="1" sqref="F33:F42" xr:uid="{00000000-0002-0000-0000-000002000000}">
      <formula1>"✕,◯"</formula1>
    </dataValidation>
  </dataValidations>
  <hyperlinks>
    <hyperlink ref="B20" r:id="rId1" display="ＮＰＯの認定、会計、税務に関する質問は、" xr:uid="{00000000-0004-0000-0000-000000000000}"/>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34" r:id="rId5" name="ボタン 10">
              <controlPr defaultSize="0" print="0" autoFill="0" autoPict="0" macro="[0]!CSVデータ取込貸借対照表">
                <anchor moveWithCells="1" sizeWithCells="1">
                  <from>
                    <xdr:col>7</xdr:col>
                    <xdr:colOff>76200</xdr:colOff>
                    <xdr:row>4</xdr:row>
                    <xdr:rowOff>61913</xdr:rowOff>
                  </from>
                  <to>
                    <xdr:col>7</xdr:col>
                    <xdr:colOff>1538288</xdr:colOff>
                    <xdr:row>8</xdr:row>
                    <xdr:rowOff>128588</xdr:rowOff>
                  </to>
                </anchor>
              </controlPr>
            </control>
          </mc:Choice>
        </mc:AlternateContent>
        <mc:AlternateContent xmlns:mc="http://schemas.openxmlformats.org/markup-compatibility/2006">
          <mc:Choice Requires="x14">
            <control shapeId="1035" r:id="rId6" name="ボタン 11">
              <controlPr defaultSize="0" print="0" autoFill="0" autoPict="0" macro="[0]!CSVデータ取込損益計算書">
                <anchor moveWithCells="1" sizeWithCells="1">
                  <from>
                    <xdr:col>7</xdr:col>
                    <xdr:colOff>1714500</xdr:colOff>
                    <xdr:row>4</xdr:row>
                    <xdr:rowOff>61913</xdr:rowOff>
                  </from>
                  <to>
                    <xdr:col>9</xdr:col>
                    <xdr:colOff>533400</xdr:colOff>
                    <xdr:row>8</xdr:row>
                    <xdr:rowOff>114300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AD307"/>
  <sheetViews>
    <sheetView zoomScale="84" zoomScaleNormal="80" workbookViewId="0">
      <pane xSplit="4" ySplit="3" topLeftCell="E4" activePane="bottomRight" state="frozen"/>
      <selection pane="topRight"/>
      <selection pane="bottomLeft"/>
      <selection pane="bottomRight"/>
    </sheetView>
  </sheetViews>
  <sheetFormatPr defaultColWidth="10.1875" defaultRowHeight="16.5"/>
  <cols>
    <col min="1" max="1" width="2.3125" style="40" customWidth="1"/>
    <col min="2" max="2" width="8" style="158" bestFit="1" customWidth="1"/>
    <col min="3" max="3" width="2.6875" style="158" bestFit="1" customWidth="1"/>
    <col min="4" max="4" width="23.6875" style="40" customWidth="1"/>
    <col min="5" max="5" width="12.5" style="41" customWidth="1"/>
    <col min="6" max="15" width="10.1875" style="41" customWidth="1"/>
    <col min="16" max="16" width="11" style="41" bestFit="1" customWidth="1"/>
    <col min="17" max="17" width="10.8125" style="41" customWidth="1"/>
    <col min="18" max="18" width="10.1875" style="40" customWidth="1"/>
    <col min="19" max="16384" width="10.1875" style="40"/>
  </cols>
  <sheetData>
    <row r="1" spans="2:30">
      <c r="B1" s="515" t="s">
        <v>169</v>
      </c>
      <c r="C1" s="39"/>
      <c r="E1" s="517" t="s">
        <v>567</v>
      </c>
      <c r="F1" s="514" t="str">
        <f>使い方・設定!$F33</f>
        <v>✕</v>
      </c>
      <c r="G1" s="514" t="str">
        <f>使い方・設定!$F34</f>
        <v>✕</v>
      </c>
      <c r="H1" s="514" t="str">
        <f>使い方・設定!$F35</f>
        <v>✕</v>
      </c>
      <c r="I1" s="514" t="str">
        <f>使い方・設定!$F36</f>
        <v>✕</v>
      </c>
      <c r="J1" s="514" t="str">
        <f>使い方・設定!$F37</f>
        <v>✕</v>
      </c>
      <c r="K1" s="514" t="str">
        <f>使い方・設定!$F38</f>
        <v>✕</v>
      </c>
      <c r="L1" s="514" t="str">
        <f>使い方・設定!$F39</f>
        <v>✕</v>
      </c>
      <c r="M1" s="514" t="str">
        <f>使い方・設定!$F40</f>
        <v>✕</v>
      </c>
      <c r="N1" s="514" t="str">
        <f>使い方・設定!$F41</f>
        <v>✕</v>
      </c>
      <c r="O1" s="514" t="str">
        <f>使い方・設定!$F42</f>
        <v>✕</v>
      </c>
      <c r="P1" s="521" t="s">
        <v>565</v>
      </c>
      <c r="S1" s="42" t="s">
        <v>170</v>
      </c>
      <c r="T1" s="42" t="s">
        <v>170</v>
      </c>
      <c r="U1" s="42" t="s">
        <v>170</v>
      </c>
      <c r="V1" s="42" t="s">
        <v>170</v>
      </c>
      <c r="W1" s="42" t="s">
        <v>170</v>
      </c>
      <c r="X1" s="42" t="s">
        <v>170</v>
      </c>
      <c r="Y1" s="42" t="s">
        <v>170</v>
      </c>
      <c r="Z1" s="42" t="s">
        <v>170</v>
      </c>
      <c r="AA1" s="42" t="s">
        <v>170</v>
      </c>
      <c r="AB1" s="42" t="s">
        <v>170</v>
      </c>
      <c r="AC1" s="42" t="s">
        <v>170</v>
      </c>
      <c r="AD1" s="42" t="s">
        <v>170</v>
      </c>
    </row>
    <row r="2" spans="2:30" ht="19.25" customHeight="1">
      <c r="B2" s="516" t="s">
        <v>171</v>
      </c>
      <c r="C2" s="43"/>
      <c r="D2" s="44"/>
      <c r="E2" s="45"/>
      <c r="F2" s="46" t="s">
        <v>172</v>
      </c>
      <c r="G2" s="46"/>
      <c r="H2" s="46"/>
      <c r="I2" s="46"/>
      <c r="J2" s="46"/>
      <c r="K2" s="46"/>
      <c r="L2" s="46"/>
      <c r="M2" s="46"/>
      <c r="N2" s="46"/>
      <c r="O2" s="46"/>
      <c r="P2" s="46"/>
      <c r="Q2" s="46"/>
      <c r="S2" s="46" t="s">
        <v>173</v>
      </c>
      <c r="T2" s="46"/>
      <c r="U2" s="46"/>
      <c r="V2" s="46"/>
      <c r="W2" s="46"/>
      <c r="X2" s="46"/>
      <c r="Y2" s="46"/>
      <c r="Z2" s="46"/>
      <c r="AA2" s="46"/>
      <c r="AB2" s="46"/>
      <c r="AC2" s="46"/>
      <c r="AD2" s="46"/>
    </row>
    <row r="3" spans="2:30" s="54" customFormat="1" ht="30">
      <c r="B3" s="47" t="s">
        <v>174</v>
      </c>
      <c r="C3" s="48"/>
      <c r="D3" s="49" t="s">
        <v>175</v>
      </c>
      <c r="E3" s="50" t="s">
        <v>176</v>
      </c>
      <c r="F3" s="51" t="str">
        <f>使い方・設定!D33</f>
        <v>A事業</v>
      </c>
      <c r="G3" s="51" t="str">
        <f>使い方・設定!D34</f>
        <v>B事業</v>
      </c>
      <c r="H3" s="51" t="str">
        <f>使い方・設定!D35</f>
        <v>C事業</v>
      </c>
      <c r="I3" s="51" t="str">
        <f>使い方・設定!D36</f>
        <v>D事業</v>
      </c>
      <c r="J3" s="51" t="str">
        <f>使い方・設定!D37</f>
        <v>E事業</v>
      </c>
      <c r="K3" s="51" t="str">
        <f>使い方・設定!D38</f>
        <v>F事業</v>
      </c>
      <c r="L3" s="51" t="str">
        <f>使い方・設定!D39</f>
        <v>G事業</v>
      </c>
      <c r="M3" s="51" t="str">
        <f>使い方・設定!D40</f>
        <v>H事業</v>
      </c>
      <c r="N3" s="51" t="str">
        <f>使い方・設定!D41</f>
        <v>I事業</v>
      </c>
      <c r="O3" s="51" t="str">
        <f>使い方・設定!D42</f>
        <v>J事業</v>
      </c>
      <c r="P3" s="52" t="s">
        <v>177</v>
      </c>
      <c r="Q3" s="53" t="s">
        <v>178</v>
      </c>
      <c r="S3" s="51" t="str">
        <f t="shared" ref="S3:AB3" si="0">F3</f>
        <v>A事業</v>
      </c>
      <c r="T3" s="51" t="str">
        <f t="shared" si="0"/>
        <v>B事業</v>
      </c>
      <c r="U3" s="51" t="str">
        <f t="shared" si="0"/>
        <v>C事業</v>
      </c>
      <c r="V3" s="51" t="str">
        <f t="shared" si="0"/>
        <v>D事業</v>
      </c>
      <c r="W3" s="51" t="str">
        <f t="shared" si="0"/>
        <v>E事業</v>
      </c>
      <c r="X3" s="51" t="str">
        <f t="shared" si="0"/>
        <v>F事業</v>
      </c>
      <c r="Y3" s="51" t="str">
        <f t="shared" si="0"/>
        <v>G事業</v>
      </c>
      <c r="Z3" s="51" t="str">
        <f t="shared" si="0"/>
        <v>H事業</v>
      </c>
      <c r="AA3" s="51" t="str">
        <f t="shared" si="0"/>
        <v>I事業</v>
      </c>
      <c r="AB3" s="51" t="str">
        <f t="shared" si="0"/>
        <v>J事業</v>
      </c>
      <c r="AC3" s="52" t="s">
        <v>177</v>
      </c>
      <c r="AD3" s="53" t="s">
        <v>178</v>
      </c>
    </row>
    <row r="4" spans="2:30">
      <c r="B4" s="55"/>
      <c r="C4" s="56"/>
      <c r="D4" s="57" t="s">
        <v>132</v>
      </c>
      <c r="E4" s="58">
        <f>IFERROR(VLOOKUP($D4,インポート_貸借対照表!$A:$E,5,FALSE),0)</f>
        <v>0</v>
      </c>
      <c r="F4" s="59"/>
      <c r="G4" s="59"/>
      <c r="H4" s="59"/>
      <c r="I4" s="59"/>
      <c r="J4" s="59"/>
      <c r="K4" s="60"/>
      <c r="L4" s="60"/>
      <c r="M4" s="60"/>
      <c r="N4" s="60"/>
      <c r="O4" s="60"/>
      <c r="P4" s="60"/>
      <c r="Q4" s="61"/>
      <c r="S4" s="59"/>
      <c r="T4" s="59"/>
      <c r="U4" s="59"/>
      <c r="V4" s="59"/>
      <c r="W4" s="59"/>
      <c r="X4" s="60"/>
      <c r="Y4" s="60"/>
      <c r="Z4" s="60"/>
      <c r="AA4" s="60"/>
      <c r="AB4" s="60"/>
      <c r="AC4" s="60"/>
      <c r="AD4" s="61"/>
    </row>
    <row r="5" spans="2:30">
      <c r="B5" s="62"/>
      <c r="C5" s="63"/>
      <c r="D5" s="64" t="str">
        <f>使い方・設定!D44</f>
        <v>freee登録口座名①</v>
      </c>
      <c r="E5" s="65">
        <f>IFERROR(VLOOKUP($D5,インポート_貸借対照表!$A:$E,5,FALSE),0)</f>
        <v>0</v>
      </c>
      <c r="F5" s="66"/>
      <c r="G5" s="66"/>
      <c r="H5" s="66"/>
      <c r="I5" s="66"/>
      <c r="J5" s="66"/>
      <c r="K5" s="67"/>
      <c r="L5" s="67"/>
      <c r="M5" s="67"/>
      <c r="N5" s="67"/>
      <c r="O5" s="67"/>
      <c r="P5" s="67"/>
      <c r="Q5" s="68"/>
      <c r="S5" s="66"/>
      <c r="T5" s="66"/>
      <c r="U5" s="66"/>
      <c r="V5" s="66"/>
      <c r="W5" s="66"/>
      <c r="X5" s="67"/>
      <c r="Y5" s="67"/>
      <c r="Z5" s="67"/>
      <c r="AA5" s="67"/>
      <c r="AB5" s="67"/>
      <c r="AC5" s="67"/>
      <c r="AD5" s="68"/>
    </row>
    <row r="6" spans="2:30">
      <c r="B6" s="62"/>
      <c r="C6" s="63"/>
      <c r="D6" s="64" t="str">
        <f>使い方・設定!D45</f>
        <v>freee登録口座名②</v>
      </c>
      <c r="E6" s="65">
        <f>IFERROR(VLOOKUP($D6,インポート_貸借対照表!$A:$E,5,FALSE),0)</f>
        <v>0</v>
      </c>
      <c r="F6" s="66"/>
      <c r="G6" s="66"/>
      <c r="H6" s="66"/>
      <c r="I6" s="66"/>
      <c r="J6" s="66"/>
      <c r="K6" s="67"/>
      <c r="L6" s="67"/>
      <c r="M6" s="67"/>
      <c r="N6" s="67"/>
      <c r="O6" s="67"/>
      <c r="P6" s="67"/>
      <c r="Q6" s="68"/>
      <c r="S6" s="66"/>
      <c r="T6" s="66"/>
      <c r="U6" s="66"/>
      <c r="V6" s="66"/>
      <c r="W6" s="66"/>
      <c r="X6" s="67"/>
      <c r="Y6" s="67"/>
      <c r="Z6" s="67"/>
      <c r="AA6" s="67"/>
      <c r="AB6" s="67"/>
      <c r="AC6" s="67"/>
      <c r="AD6" s="68"/>
    </row>
    <row r="7" spans="2:30">
      <c r="B7" s="62"/>
      <c r="C7" s="63"/>
      <c r="D7" s="64" t="str">
        <f>使い方・設定!D46</f>
        <v>freee登録口座名③</v>
      </c>
      <c r="E7" s="65">
        <f>IFERROR(VLOOKUP($D7,インポート_貸借対照表!$A:$E,5,FALSE),0)</f>
        <v>0</v>
      </c>
      <c r="F7" s="66"/>
      <c r="G7" s="66"/>
      <c r="H7" s="66"/>
      <c r="I7" s="66"/>
      <c r="J7" s="66"/>
      <c r="K7" s="67"/>
      <c r="L7" s="67"/>
      <c r="M7" s="67"/>
      <c r="N7" s="67"/>
      <c r="O7" s="67"/>
      <c r="P7" s="67"/>
      <c r="Q7" s="68"/>
      <c r="S7" s="66"/>
      <c r="T7" s="66"/>
      <c r="U7" s="66"/>
      <c r="V7" s="66"/>
      <c r="W7" s="66"/>
      <c r="X7" s="67"/>
      <c r="Y7" s="67"/>
      <c r="Z7" s="67"/>
      <c r="AA7" s="67"/>
      <c r="AB7" s="67"/>
      <c r="AC7" s="67"/>
      <c r="AD7" s="68"/>
    </row>
    <row r="8" spans="2:30">
      <c r="B8" s="62"/>
      <c r="C8" s="63"/>
      <c r="D8" s="64" t="str">
        <f>使い方・設定!D47</f>
        <v>freee登録口座名④</v>
      </c>
      <c r="E8" s="65">
        <f>IFERROR(VLOOKUP($D8,インポート_貸借対照表!$A:$E,5,FALSE),0)</f>
        <v>0</v>
      </c>
      <c r="F8" s="66"/>
      <c r="G8" s="66"/>
      <c r="H8" s="66"/>
      <c r="I8" s="66"/>
      <c r="J8" s="66"/>
      <c r="K8" s="67"/>
      <c r="L8" s="67"/>
      <c r="M8" s="67"/>
      <c r="N8" s="67"/>
      <c r="O8" s="67"/>
      <c r="P8" s="67"/>
      <c r="Q8" s="68"/>
      <c r="S8" s="66"/>
      <c r="T8" s="66"/>
      <c r="U8" s="66"/>
      <c r="V8" s="66"/>
      <c r="W8" s="66"/>
      <c r="X8" s="67"/>
      <c r="Y8" s="67"/>
      <c r="Z8" s="67"/>
      <c r="AA8" s="67"/>
      <c r="AB8" s="67"/>
      <c r="AC8" s="67"/>
      <c r="AD8" s="68"/>
    </row>
    <row r="9" spans="2:30">
      <c r="B9" s="62"/>
      <c r="C9" s="63"/>
      <c r="D9" s="64" t="str">
        <f>使い方・設定!D48</f>
        <v>freee登録口座名⑤</v>
      </c>
      <c r="E9" s="65">
        <f>IFERROR(VLOOKUP($D9,インポート_貸借対照表!$A:$E,5,FALSE),0)</f>
        <v>0</v>
      </c>
      <c r="F9" s="66"/>
      <c r="G9" s="66"/>
      <c r="H9" s="66"/>
      <c r="I9" s="66"/>
      <c r="J9" s="66"/>
      <c r="K9" s="67"/>
      <c r="L9" s="67"/>
      <c r="M9" s="67"/>
      <c r="N9" s="67"/>
      <c r="O9" s="67"/>
      <c r="P9" s="67"/>
      <c r="Q9" s="68"/>
      <c r="S9" s="66"/>
      <c r="T9" s="66"/>
      <c r="U9" s="66"/>
      <c r="V9" s="66"/>
      <c r="W9" s="66"/>
      <c r="X9" s="67"/>
      <c r="Y9" s="67"/>
      <c r="Z9" s="67"/>
      <c r="AA9" s="67"/>
      <c r="AB9" s="67"/>
      <c r="AC9" s="67"/>
      <c r="AD9" s="68"/>
    </row>
    <row r="10" spans="2:30">
      <c r="B10" s="62"/>
      <c r="C10" s="63"/>
      <c r="D10" s="64" t="str">
        <f>使い方・設定!D49</f>
        <v>freee登録口座名⑥</v>
      </c>
      <c r="E10" s="65">
        <f>IFERROR(VLOOKUP($D10,インポート_貸借対照表!$A:$E,5,FALSE),0)</f>
        <v>0</v>
      </c>
      <c r="F10" s="66"/>
      <c r="G10" s="66"/>
      <c r="H10" s="66"/>
      <c r="I10" s="66"/>
      <c r="J10" s="66"/>
      <c r="K10" s="67"/>
      <c r="L10" s="67"/>
      <c r="M10" s="67"/>
      <c r="N10" s="67"/>
      <c r="O10" s="67"/>
      <c r="P10" s="67"/>
      <c r="Q10" s="68"/>
      <c r="S10" s="66"/>
      <c r="T10" s="66"/>
      <c r="U10" s="66"/>
      <c r="V10" s="66"/>
      <c r="W10" s="66"/>
      <c r="X10" s="67"/>
      <c r="Y10" s="67"/>
      <c r="Z10" s="67"/>
      <c r="AA10" s="67"/>
      <c r="AB10" s="67"/>
      <c r="AC10" s="67"/>
      <c r="AD10" s="68"/>
    </row>
    <row r="11" spans="2:30">
      <c r="B11" s="62"/>
      <c r="C11" s="63"/>
      <c r="D11" s="64" t="str">
        <f>使い方・設定!D50</f>
        <v>freee登録口座名⑦</v>
      </c>
      <c r="E11" s="65">
        <f>IFERROR(VLOOKUP($D11,インポート_貸借対照表!$A:$E,5,FALSE),0)</f>
        <v>0</v>
      </c>
      <c r="F11" s="66"/>
      <c r="G11" s="66"/>
      <c r="H11" s="66"/>
      <c r="I11" s="66"/>
      <c r="J11" s="66"/>
      <c r="K11" s="67"/>
      <c r="L11" s="67"/>
      <c r="M11" s="67"/>
      <c r="N11" s="67"/>
      <c r="O11" s="67"/>
      <c r="P11" s="67"/>
      <c r="Q11" s="68"/>
      <c r="S11" s="66"/>
      <c r="T11" s="66"/>
      <c r="U11" s="66"/>
      <c r="V11" s="66"/>
      <c r="W11" s="66"/>
      <c r="X11" s="67"/>
      <c r="Y11" s="67"/>
      <c r="Z11" s="67"/>
      <c r="AA11" s="67"/>
      <c r="AB11" s="67"/>
      <c r="AC11" s="67"/>
      <c r="AD11" s="68"/>
    </row>
    <row r="12" spans="2:30">
      <c r="B12" s="62"/>
      <c r="C12" s="63"/>
      <c r="D12" s="64" t="str">
        <f>使い方・設定!D51</f>
        <v>freee登録口座名⑧</v>
      </c>
      <c r="E12" s="65">
        <f>IFERROR(VLOOKUP($D12,インポート_貸借対照表!$A:$E,5,FALSE),0)</f>
        <v>0</v>
      </c>
      <c r="F12" s="66"/>
      <c r="G12" s="66"/>
      <c r="H12" s="66"/>
      <c r="I12" s="66"/>
      <c r="J12" s="66"/>
      <c r="K12" s="67"/>
      <c r="L12" s="67"/>
      <c r="M12" s="67"/>
      <c r="N12" s="67"/>
      <c r="O12" s="67"/>
      <c r="P12" s="67"/>
      <c r="Q12" s="68"/>
      <c r="S12" s="66"/>
      <c r="T12" s="66"/>
      <c r="U12" s="66"/>
      <c r="V12" s="66"/>
      <c r="W12" s="66"/>
      <c r="X12" s="67"/>
      <c r="Y12" s="67"/>
      <c r="Z12" s="67"/>
      <c r="AA12" s="67"/>
      <c r="AB12" s="67"/>
      <c r="AC12" s="67"/>
      <c r="AD12" s="68"/>
    </row>
    <row r="13" spans="2:30">
      <c r="B13" s="62"/>
      <c r="C13" s="63"/>
      <c r="D13" s="64" t="str">
        <f>使い方・設定!D52</f>
        <v>freee登録口座名⑨</v>
      </c>
      <c r="E13" s="65">
        <f>IFERROR(VLOOKUP($D13,インポート_貸借対照表!$A:$E,5,FALSE),0)</f>
        <v>0</v>
      </c>
      <c r="F13" s="66"/>
      <c r="G13" s="66"/>
      <c r="H13" s="66"/>
      <c r="I13" s="66"/>
      <c r="J13" s="66"/>
      <c r="K13" s="67"/>
      <c r="L13" s="67"/>
      <c r="M13" s="67"/>
      <c r="N13" s="67"/>
      <c r="O13" s="67"/>
      <c r="P13" s="67"/>
      <c r="Q13" s="68"/>
      <c r="S13" s="66"/>
      <c r="T13" s="66"/>
      <c r="U13" s="66"/>
      <c r="V13" s="66"/>
      <c r="W13" s="66"/>
      <c r="X13" s="67"/>
      <c r="Y13" s="67"/>
      <c r="Z13" s="67"/>
      <c r="AA13" s="67"/>
      <c r="AB13" s="67"/>
      <c r="AC13" s="67"/>
      <c r="AD13" s="68"/>
    </row>
    <row r="14" spans="2:30">
      <c r="B14" s="62"/>
      <c r="C14" s="63"/>
      <c r="D14" s="64" t="str">
        <f>使い方・設定!D53</f>
        <v>freee登録口座名⑩</v>
      </c>
      <c r="E14" s="65">
        <f>IFERROR(VLOOKUP($D14,インポート_貸借対照表!$A:$E,5,FALSE),0)</f>
        <v>0</v>
      </c>
      <c r="F14" s="66"/>
      <c r="G14" s="66"/>
      <c r="H14" s="66"/>
      <c r="I14" s="66"/>
      <c r="J14" s="66"/>
      <c r="K14" s="67"/>
      <c r="L14" s="67"/>
      <c r="M14" s="67"/>
      <c r="N14" s="67"/>
      <c r="O14" s="67"/>
      <c r="P14" s="67"/>
      <c r="Q14" s="68"/>
      <c r="S14" s="66"/>
      <c r="T14" s="66"/>
      <c r="U14" s="66"/>
      <c r="V14" s="66"/>
      <c r="W14" s="66"/>
      <c r="X14" s="67"/>
      <c r="Y14" s="67"/>
      <c r="Z14" s="67"/>
      <c r="AA14" s="67"/>
      <c r="AB14" s="67"/>
      <c r="AC14" s="67"/>
      <c r="AD14" s="68"/>
    </row>
    <row r="15" spans="2:30">
      <c r="B15" s="62"/>
      <c r="C15" s="63"/>
      <c r="D15" s="69" t="s">
        <v>179</v>
      </c>
      <c r="E15" s="65">
        <f>IFERROR(VLOOKUP($D15,インポート_貸借対照表!$A:$E,5,FALSE),0)</f>
        <v>0</v>
      </c>
      <c r="F15" s="66"/>
      <c r="G15" s="66"/>
      <c r="H15" s="66"/>
      <c r="I15" s="66"/>
      <c r="J15" s="66"/>
      <c r="K15" s="67"/>
      <c r="L15" s="67"/>
      <c r="M15" s="67"/>
      <c r="N15" s="67"/>
      <c r="O15" s="67"/>
      <c r="P15" s="67"/>
      <c r="Q15" s="68"/>
      <c r="S15" s="66"/>
      <c r="T15" s="66"/>
      <c r="U15" s="66"/>
      <c r="V15" s="66"/>
      <c r="W15" s="66"/>
      <c r="X15" s="67"/>
      <c r="Y15" s="67"/>
      <c r="Z15" s="67"/>
      <c r="AA15" s="67"/>
      <c r="AB15" s="67"/>
      <c r="AC15" s="67"/>
      <c r="AD15" s="68"/>
    </row>
    <row r="16" spans="2:30">
      <c r="B16" s="70" t="s">
        <v>180</v>
      </c>
      <c r="C16" s="71"/>
      <c r="D16" s="69" t="s">
        <v>181</v>
      </c>
      <c r="E16" s="65">
        <f>IFERROR(VLOOKUP($D16,インポート_貸借対照表!$A:$E,5,FALSE),0)</f>
        <v>0</v>
      </c>
      <c r="F16" s="66"/>
      <c r="G16" s="66"/>
      <c r="H16" s="66"/>
      <c r="I16" s="66"/>
      <c r="J16" s="66"/>
      <c r="K16" s="67"/>
      <c r="L16" s="67"/>
      <c r="M16" s="67"/>
      <c r="N16" s="67"/>
      <c r="O16" s="67"/>
      <c r="P16" s="67"/>
      <c r="Q16" s="68"/>
      <c r="S16" s="66"/>
      <c r="T16" s="66"/>
      <c r="U16" s="66"/>
      <c r="V16" s="66"/>
      <c r="W16" s="66"/>
      <c r="X16" s="67"/>
      <c r="Y16" s="67"/>
      <c r="Z16" s="67"/>
      <c r="AA16" s="67"/>
      <c r="AB16" s="67"/>
      <c r="AC16" s="67"/>
      <c r="AD16" s="68"/>
    </row>
    <row r="17" spans="2:30">
      <c r="B17" s="70" t="s">
        <v>182</v>
      </c>
      <c r="C17" s="71"/>
      <c r="D17" s="69" t="s">
        <v>183</v>
      </c>
      <c r="E17" s="65">
        <f>IFERROR(VLOOKUP($D17,インポート_貸借対照表!$A:$E,5,FALSE),0)</f>
        <v>0</v>
      </c>
      <c r="F17" s="66"/>
      <c r="G17" s="66"/>
      <c r="H17" s="66"/>
      <c r="I17" s="66"/>
      <c r="J17" s="66"/>
      <c r="K17" s="67"/>
      <c r="L17" s="67"/>
      <c r="M17" s="67"/>
      <c r="N17" s="67"/>
      <c r="O17" s="67"/>
      <c r="P17" s="67"/>
      <c r="Q17" s="68"/>
      <c r="S17" s="66"/>
      <c r="T17" s="66"/>
      <c r="U17" s="66"/>
      <c r="V17" s="66"/>
      <c r="W17" s="66"/>
      <c r="X17" s="67"/>
      <c r="Y17" s="67"/>
      <c r="Z17" s="67"/>
      <c r="AA17" s="67"/>
      <c r="AB17" s="67"/>
      <c r="AC17" s="67"/>
      <c r="AD17" s="68"/>
    </row>
    <row r="18" spans="2:30">
      <c r="B18" s="70" t="s">
        <v>184</v>
      </c>
      <c r="C18" s="71"/>
      <c r="D18" s="69" t="s">
        <v>185</v>
      </c>
      <c r="E18" s="65">
        <f>IFERROR(VLOOKUP($D18,インポート_貸借対照表!$A:$E,5,FALSE),0)</f>
        <v>0</v>
      </c>
      <c r="F18" s="66"/>
      <c r="G18" s="66"/>
      <c r="H18" s="66"/>
      <c r="I18" s="66"/>
      <c r="J18" s="66"/>
      <c r="K18" s="67"/>
      <c r="L18" s="67"/>
      <c r="M18" s="67"/>
      <c r="N18" s="67"/>
      <c r="O18" s="67"/>
      <c r="P18" s="67"/>
      <c r="Q18" s="68"/>
      <c r="S18" s="66"/>
      <c r="T18" s="66"/>
      <c r="U18" s="66"/>
      <c r="V18" s="66"/>
      <c r="W18" s="66"/>
      <c r="X18" s="67"/>
      <c r="Y18" s="67"/>
      <c r="Z18" s="67"/>
      <c r="AA18" s="67"/>
      <c r="AB18" s="67"/>
      <c r="AC18" s="67"/>
      <c r="AD18" s="68"/>
    </row>
    <row r="19" spans="2:30">
      <c r="B19" s="70" t="s">
        <v>186</v>
      </c>
      <c r="C19" s="71"/>
      <c r="D19" s="69" t="s">
        <v>187</v>
      </c>
      <c r="E19" s="65">
        <f>IFERROR(VLOOKUP($D19,インポート_貸借対照表!$A:$E,5,FALSE),0)</f>
        <v>0</v>
      </c>
      <c r="F19" s="66"/>
      <c r="G19" s="66"/>
      <c r="H19" s="66"/>
      <c r="I19" s="66"/>
      <c r="J19" s="66"/>
      <c r="K19" s="67"/>
      <c r="L19" s="67"/>
      <c r="M19" s="67"/>
      <c r="N19" s="67"/>
      <c r="O19" s="67"/>
      <c r="P19" s="67"/>
      <c r="Q19" s="68"/>
      <c r="S19" s="66"/>
      <c r="T19" s="66"/>
      <c r="U19" s="66"/>
      <c r="V19" s="66"/>
      <c r="W19" s="66"/>
      <c r="X19" s="67"/>
      <c r="Y19" s="67"/>
      <c r="Z19" s="67"/>
      <c r="AA19" s="67"/>
      <c r="AB19" s="67"/>
      <c r="AC19" s="67"/>
      <c r="AD19" s="68"/>
    </row>
    <row r="20" spans="2:30">
      <c r="B20" s="70" t="s">
        <v>188</v>
      </c>
      <c r="C20" s="71"/>
      <c r="D20" s="69" t="s">
        <v>189</v>
      </c>
      <c r="E20" s="65">
        <f>IFERROR(VLOOKUP($D20,インポート_貸借対照表!$A:$E,5,FALSE),0)</f>
        <v>0</v>
      </c>
      <c r="F20" s="66"/>
      <c r="G20" s="66"/>
      <c r="H20" s="66"/>
      <c r="I20" s="66"/>
      <c r="J20" s="66"/>
      <c r="K20" s="67"/>
      <c r="L20" s="67"/>
      <c r="M20" s="67"/>
      <c r="N20" s="67"/>
      <c r="O20" s="67"/>
      <c r="P20" s="67"/>
      <c r="Q20" s="68"/>
      <c r="S20" s="66"/>
      <c r="T20" s="66"/>
      <c r="U20" s="66"/>
      <c r="V20" s="66"/>
      <c r="W20" s="66"/>
      <c r="X20" s="67"/>
      <c r="Y20" s="67"/>
      <c r="Z20" s="67"/>
      <c r="AA20" s="67"/>
      <c r="AB20" s="67"/>
      <c r="AC20" s="67"/>
      <c r="AD20" s="68"/>
    </row>
    <row r="21" spans="2:30">
      <c r="B21" s="70" t="s">
        <v>190</v>
      </c>
      <c r="C21" s="71"/>
      <c r="D21" s="69" t="s">
        <v>134</v>
      </c>
      <c r="E21" s="65">
        <f>IFERROR(VLOOKUP($D21,インポート_貸借対照表!$A:$E,5,FALSE),0)</f>
        <v>0</v>
      </c>
      <c r="F21" s="66"/>
      <c r="G21" s="66"/>
      <c r="H21" s="66"/>
      <c r="I21" s="66"/>
      <c r="J21" s="66"/>
      <c r="K21" s="67"/>
      <c r="L21" s="67"/>
      <c r="M21" s="67"/>
      <c r="N21" s="67"/>
      <c r="O21" s="67"/>
      <c r="P21" s="67"/>
      <c r="Q21" s="68"/>
      <c r="S21" s="66"/>
      <c r="T21" s="66"/>
      <c r="U21" s="66"/>
      <c r="V21" s="66"/>
      <c r="W21" s="66"/>
      <c r="X21" s="67"/>
      <c r="Y21" s="67"/>
      <c r="Z21" s="67"/>
      <c r="AA21" s="67"/>
      <c r="AB21" s="67"/>
      <c r="AC21" s="67"/>
      <c r="AD21" s="68"/>
    </row>
    <row r="22" spans="2:30">
      <c r="B22" s="70" t="s">
        <v>191</v>
      </c>
      <c r="C22" s="71"/>
      <c r="D22" s="69" t="s">
        <v>192</v>
      </c>
      <c r="E22" s="65">
        <f>IFERROR(VLOOKUP($D22,インポート_貸借対照表!$A:$E,5,FALSE),0)</f>
        <v>0</v>
      </c>
      <c r="F22" s="66"/>
      <c r="G22" s="66"/>
      <c r="H22" s="66"/>
      <c r="I22" s="66"/>
      <c r="J22" s="66"/>
      <c r="K22" s="67"/>
      <c r="L22" s="67"/>
      <c r="M22" s="67"/>
      <c r="N22" s="67"/>
      <c r="O22" s="67"/>
      <c r="P22" s="67"/>
      <c r="Q22" s="68"/>
      <c r="S22" s="66"/>
      <c r="T22" s="66"/>
      <c r="U22" s="66"/>
      <c r="V22" s="66"/>
      <c r="W22" s="66"/>
      <c r="X22" s="67"/>
      <c r="Y22" s="67"/>
      <c r="Z22" s="67"/>
      <c r="AA22" s="67"/>
      <c r="AB22" s="67"/>
      <c r="AC22" s="67"/>
      <c r="AD22" s="68"/>
    </row>
    <row r="23" spans="2:30">
      <c r="B23" s="70" t="s">
        <v>193</v>
      </c>
      <c r="C23" s="71"/>
      <c r="D23" s="69" t="s">
        <v>194</v>
      </c>
      <c r="E23" s="65">
        <f>IFERROR(VLOOKUP($D23,インポート_貸借対照表!$A:$E,5,FALSE),0)</f>
        <v>0</v>
      </c>
      <c r="F23" s="66"/>
      <c r="G23" s="66"/>
      <c r="H23" s="66"/>
      <c r="I23" s="66"/>
      <c r="J23" s="66"/>
      <c r="K23" s="67"/>
      <c r="L23" s="67"/>
      <c r="M23" s="67"/>
      <c r="N23" s="67"/>
      <c r="O23" s="67"/>
      <c r="P23" s="67"/>
      <c r="Q23" s="68"/>
      <c r="S23" s="66"/>
      <c r="T23" s="66"/>
      <c r="U23" s="66"/>
      <c r="V23" s="66"/>
      <c r="W23" s="66"/>
      <c r="X23" s="67"/>
      <c r="Y23" s="67"/>
      <c r="Z23" s="67"/>
      <c r="AA23" s="67"/>
      <c r="AB23" s="67"/>
      <c r="AC23" s="67"/>
      <c r="AD23" s="68"/>
    </row>
    <row r="24" spans="2:30">
      <c r="B24" s="70" t="s">
        <v>195</v>
      </c>
      <c r="C24" s="71"/>
      <c r="D24" s="69" t="s">
        <v>196</v>
      </c>
      <c r="E24" s="65">
        <f>IFERROR(VLOOKUP($D24,インポート_貸借対照表!$A:$E,5,FALSE),0)</f>
        <v>0</v>
      </c>
      <c r="F24" s="66"/>
      <c r="G24" s="66"/>
      <c r="H24" s="66"/>
      <c r="I24" s="66"/>
      <c r="J24" s="66"/>
      <c r="K24" s="67"/>
      <c r="L24" s="67"/>
      <c r="M24" s="67"/>
      <c r="N24" s="67"/>
      <c r="O24" s="67"/>
      <c r="P24" s="67"/>
      <c r="Q24" s="68"/>
      <c r="S24" s="66"/>
      <c r="T24" s="66"/>
      <c r="U24" s="66"/>
      <c r="V24" s="66"/>
      <c r="W24" s="66"/>
      <c r="X24" s="67"/>
      <c r="Y24" s="67"/>
      <c r="Z24" s="67"/>
      <c r="AA24" s="67"/>
      <c r="AB24" s="67"/>
      <c r="AC24" s="67"/>
      <c r="AD24" s="68"/>
    </row>
    <row r="25" spans="2:30">
      <c r="B25" s="70" t="s">
        <v>197</v>
      </c>
      <c r="C25" s="71"/>
      <c r="D25" s="69" t="s">
        <v>198</v>
      </c>
      <c r="E25" s="65">
        <f>IFERROR(VLOOKUP($D25,インポート_貸借対照表!$A:$E,5,FALSE),0)</f>
        <v>0</v>
      </c>
      <c r="F25" s="66"/>
      <c r="G25" s="66"/>
      <c r="H25" s="66"/>
      <c r="I25" s="66"/>
      <c r="J25" s="66"/>
      <c r="K25" s="67"/>
      <c r="L25" s="67"/>
      <c r="M25" s="67"/>
      <c r="N25" s="67"/>
      <c r="O25" s="67"/>
      <c r="P25" s="67"/>
      <c r="Q25" s="68"/>
      <c r="S25" s="66"/>
      <c r="T25" s="66"/>
      <c r="U25" s="66"/>
      <c r="V25" s="66"/>
      <c r="W25" s="66"/>
      <c r="X25" s="67"/>
      <c r="Y25" s="67"/>
      <c r="Z25" s="67"/>
      <c r="AA25" s="67"/>
      <c r="AB25" s="67"/>
      <c r="AC25" s="67"/>
      <c r="AD25" s="68"/>
    </row>
    <row r="26" spans="2:30">
      <c r="B26" s="62"/>
      <c r="C26" s="63"/>
      <c r="D26" s="69" t="s">
        <v>199</v>
      </c>
      <c r="E26" s="65">
        <f>IFERROR(VLOOKUP($D26,インポート_貸借対照表!$A:$E,5,FALSE),0)</f>
        <v>0</v>
      </c>
      <c r="F26" s="66"/>
      <c r="G26" s="66"/>
      <c r="H26" s="66"/>
      <c r="I26" s="66"/>
      <c r="J26" s="66"/>
      <c r="K26" s="67"/>
      <c r="L26" s="67"/>
      <c r="M26" s="67"/>
      <c r="N26" s="67"/>
      <c r="O26" s="67"/>
      <c r="P26" s="67"/>
      <c r="Q26" s="68"/>
      <c r="S26" s="66"/>
      <c r="T26" s="66"/>
      <c r="U26" s="66"/>
      <c r="V26" s="66"/>
      <c r="W26" s="66"/>
      <c r="X26" s="67"/>
      <c r="Y26" s="67"/>
      <c r="Z26" s="67"/>
      <c r="AA26" s="67"/>
      <c r="AB26" s="67"/>
      <c r="AC26" s="67"/>
      <c r="AD26" s="68"/>
    </row>
    <row r="27" spans="2:30">
      <c r="B27" s="62"/>
      <c r="C27" s="63"/>
      <c r="D27" s="69" t="s">
        <v>200</v>
      </c>
      <c r="E27" s="65">
        <f>IFERROR(VLOOKUP($D27,インポート_貸借対照表!$A:$E,5,FALSE),0)</f>
        <v>0</v>
      </c>
      <c r="F27" s="66"/>
      <c r="G27" s="66"/>
      <c r="H27" s="66"/>
      <c r="I27" s="66"/>
      <c r="J27" s="66"/>
      <c r="K27" s="67"/>
      <c r="L27" s="67"/>
      <c r="M27" s="67"/>
      <c r="N27" s="67"/>
      <c r="O27" s="67"/>
      <c r="P27" s="67"/>
      <c r="Q27" s="68"/>
      <c r="S27" s="66"/>
      <c r="T27" s="66"/>
      <c r="U27" s="66"/>
      <c r="V27" s="66"/>
      <c r="W27" s="66"/>
      <c r="X27" s="67"/>
      <c r="Y27" s="67"/>
      <c r="Z27" s="67"/>
      <c r="AA27" s="67"/>
      <c r="AB27" s="67"/>
      <c r="AC27" s="67"/>
      <c r="AD27" s="68"/>
    </row>
    <row r="28" spans="2:30">
      <c r="B28" s="62"/>
      <c r="C28" s="63"/>
      <c r="D28" s="69" t="s">
        <v>201</v>
      </c>
      <c r="E28" s="65">
        <f>IFERROR(VLOOKUP($D28,インポート_貸借対照表!$A:$E,5,FALSE),0)</f>
        <v>0</v>
      </c>
      <c r="F28" s="66"/>
      <c r="G28" s="66"/>
      <c r="H28" s="66"/>
      <c r="I28" s="66"/>
      <c r="J28" s="66"/>
      <c r="K28" s="67"/>
      <c r="L28" s="67"/>
      <c r="M28" s="67"/>
      <c r="N28" s="67"/>
      <c r="O28" s="67"/>
      <c r="P28" s="67"/>
      <c r="Q28" s="68"/>
      <c r="S28" s="66"/>
      <c r="T28" s="66"/>
      <c r="U28" s="66"/>
      <c r="V28" s="66"/>
      <c r="W28" s="66"/>
      <c r="X28" s="67"/>
      <c r="Y28" s="67"/>
      <c r="Z28" s="67"/>
      <c r="AA28" s="67"/>
      <c r="AB28" s="67"/>
      <c r="AC28" s="67"/>
      <c r="AD28" s="68"/>
    </row>
    <row r="29" spans="2:30">
      <c r="B29" s="62"/>
      <c r="C29" s="63"/>
      <c r="D29" s="69" t="s">
        <v>202</v>
      </c>
      <c r="E29" s="65">
        <f>IFERROR(VLOOKUP($D29,インポート_貸借対照表!$A:$E,5,FALSE),0)</f>
        <v>0</v>
      </c>
      <c r="F29" s="66"/>
      <c r="G29" s="66"/>
      <c r="H29" s="66"/>
      <c r="I29" s="66"/>
      <c r="J29" s="66"/>
      <c r="K29" s="67"/>
      <c r="L29" s="67"/>
      <c r="M29" s="67"/>
      <c r="N29" s="67"/>
      <c r="O29" s="67"/>
      <c r="P29" s="67"/>
      <c r="Q29" s="68"/>
      <c r="S29" s="66"/>
      <c r="T29" s="66"/>
      <c r="U29" s="66"/>
      <c r="V29" s="66"/>
      <c r="W29" s="66"/>
      <c r="X29" s="67"/>
      <c r="Y29" s="67"/>
      <c r="Z29" s="67"/>
      <c r="AA29" s="67"/>
      <c r="AB29" s="67"/>
      <c r="AC29" s="67"/>
      <c r="AD29" s="68"/>
    </row>
    <row r="30" spans="2:30">
      <c r="B30" s="62"/>
      <c r="C30" s="63"/>
      <c r="D30" s="69" t="s">
        <v>203</v>
      </c>
      <c r="E30" s="65">
        <f>IFERROR(VLOOKUP($D30,インポート_貸借対照表!$A:$E,5,FALSE),0)</f>
        <v>0</v>
      </c>
      <c r="F30" s="66"/>
      <c r="G30" s="66"/>
      <c r="H30" s="66"/>
      <c r="I30" s="66"/>
      <c r="J30" s="66"/>
      <c r="K30" s="67"/>
      <c r="L30" s="67"/>
      <c r="M30" s="67"/>
      <c r="N30" s="67"/>
      <c r="O30" s="67"/>
      <c r="P30" s="67"/>
      <c r="Q30" s="68"/>
      <c r="S30" s="66"/>
      <c r="T30" s="66"/>
      <c r="U30" s="66"/>
      <c r="V30" s="66"/>
      <c r="W30" s="66"/>
      <c r="X30" s="67"/>
      <c r="Y30" s="67"/>
      <c r="Z30" s="67"/>
      <c r="AA30" s="67"/>
      <c r="AB30" s="67"/>
      <c r="AC30" s="67"/>
      <c r="AD30" s="68"/>
    </row>
    <row r="31" spans="2:30">
      <c r="B31" s="62"/>
      <c r="C31" s="63"/>
      <c r="D31" s="69" t="s">
        <v>204</v>
      </c>
      <c r="E31" s="65">
        <f>IFERROR(VLOOKUP($D31,インポート_貸借対照表!$A:$E,5,FALSE),0)</f>
        <v>0</v>
      </c>
      <c r="F31" s="66"/>
      <c r="G31" s="66"/>
      <c r="H31" s="66"/>
      <c r="I31" s="66"/>
      <c r="J31" s="66"/>
      <c r="K31" s="67"/>
      <c r="L31" s="67"/>
      <c r="M31" s="67"/>
      <c r="N31" s="67"/>
      <c r="O31" s="67"/>
      <c r="P31" s="67"/>
      <c r="Q31" s="68"/>
      <c r="S31" s="66"/>
      <c r="T31" s="66"/>
      <c r="U31" s="66"/>
      <c r="V31" s="66"/>
      <c r="W31" s="66"/>
      <c r="X31" s="67"/>
      <c r="Y31" s="67"/>
      <c r="Z31" s="67"/>
      <c r="AA31" s="67"/>
      <c r="AB31" s="67"/>
      <c r="AC31" s="67"/>
      <c r="AD31" s="68"/>
    </row>
    <row r="32" spans="2:30">
      <c r="B32" s="62"/>
      <c r="C32" s="63"/>
      <c r="D32" s="69" t="s">
        <v>205</v>
      </c>
      <c r="E32" s="65">
        <f>IFERROR(VLOOKUP($D32,インポート_貸借対照表!$A:$E,5,FALSE),0)</f>
        <v>0</v>
      </c>
      <c r="F32" s="66"/>
      <c r="G32" s="66"/>
      <c r="H32" s="66"/>
      <c r="I32" s="66"/>
      <c r="J32" s="66"/>
      <c r="K32" s="67"/>
      <c r="L32" s="67"/>
      <c r="M32" s="67"/>
      <c r="N32" s="67"/>
      <c r="O32" s="67"/>
      <c r="P32" s="67"/>
      <c r="Q32" s="68"/>
      <c r="S32" s="66"/>
      <c r="T32" s="66"/>
      <c r="U32" s="66"/>
      <c r="V32" s="66"/>
      <c r="W32" s="66"/>
      <c r="X32" s="67"/>
      <c r="Y32" s="67"/>
      <c r="Z32" s="67"/>
      <c r="AA32" s="67"/>
      <c r="AB32" s="67"/>
      <c r="AC32" s="67"/>
      <c r="AD32" s="68"/>
    </row>
    <row r="33" spans="2:30">
      <c r="B33" s="62"/>
      <c r="C33" s="63"/>
      <c r="D33" s="69" t="s">
        <v>206</v>
      </c>
      <c r="E33" s="65">
        <f>IFERROR(VLOOKUP($D33,インポート_貸借対照表!$A:$E,5,FALSE),0)</f>
        <v>0</v>
      </c>
      <c r="F33" s="66"/>
      <c r="G33" s="66"/>
      <c r="H33" s="66"/>
      <c r="I33" s="66"/>
      <c r="J33" s="66"/>
      <c r="K33" s="67"/>
      <c r="L33" s="67"/>
      <c r="M33" s="67"/>
      <c r="N33" s="67"/>
      <c r="O33" s="67"/>
      <c r="P33" s="67"/>
      <c r="Q33" s="68"/>
      <c r="S33" s="66"/>
      <c r="T33" s="66"/>
      <c r="U33" s="66"/>
      <c r="V33" s="66"/>
      <c r="W33" s="66"/>
      <c r="X33" s="67"/>
      <c r="Y33" s="67"/>
      <c r="Z33" s="67"/>
      <c r="AA33" s="67"/>
      <c r="AB33" s="67"/>
      <c r="AC33" s="67"/>
      <c r="AD33" s="68"/>
    </row>
    <row r="34" spans="2:30">
      <c r="B34" s="62"/>
      <c r="C34" s="63"/>
      <c r="D34" s="69" t="s">
        <v>207</v>
      </c>
      <c r="E34" s="65">
        <f>IFERROR(VLOOKUP($D34,インポート_貸借対照表!$A:$E,5,FALSE),0)</f>
        <v>0</v>
      </c>
      <c r="F34" s="66"/>
      <c r="G34" s="66"/>
      <c r="H34" s="66"/>
      <c r="I34" s="66"/>
      <c r="J34" s="66"/>
      <c r="K34" s="67"/>
      <c r="L34" s="67"/>
      <c r="M34" s="67"/>
      <c r="N34" s="67"/>
      <c r="O34" s="67"/>
      <c r="P34" s="67"/>
      <c r="Q34" s="68"/>
      <c r="S34" s="66"/>
      <c r="T34" s="66"/>
      <c r="U34" s="66"/>
      <c r="V34" s="66"/>
      <c r="W34" s="66"/>
      <c r="X34" s="67"/>
      <c r="Y34" s="67"/>
      <c r="Z34" s="67"/>
      <c r="AA34" s="67"/>
      <c r="AB34" s="67"/>
      <c r="AC34" s="67"/>
      <c r="AD34" s="68"/>
    </row>
    <row r="35" spans="2:30">
      <c r="B35" s="62"/>
      <c r="C35" s="63"/>
      <c r="D35" s="69" t="s">
        <v>208</v>
      </c>
      <c r="E35" s="65">
        <f>IFERROR(VLOOKUP($D35,インポート_貸借対照表!$A:$E,5,FALSE),0)</f>
        <v>0</v>
      </c>
      <c r="F35" s="66"/>
      <c r="G35" s="66"/>
      <c r="H35" s="66"/>
      <c r="I35" s="66"/>
      <c r="J35" s="66"/>
      <c r="K35" s="67"/>
      <c r="L35" s="67"/>
      <c r="M35" s="67"/>
      <c r="N35" s="67"/>
      <c r="O35" s="67"/>
      <c r="P35" s="67"/>
      <c r="Q35" s="68"/>
      <c r="S35" s="66"/>
      <c r="T35" s="66"/>
      <c r="U35" s="66"/>
      <c r="V35" s="66"/>
      <c r="W35" s="66"/>
      <c r="X35" s="67"/>
      <c r="Y35" s="67"/>
      <c r="Z35" s="67"/>
      <c r="AA35" s="67"/>
      <c r="AB35" s="67"/>
      <c r="AC35" s="67"/>
      <c r="AD35" s="68"/>
    </row>
    <row r="36" spans="2:30">
      <c r="B36" s="62"/>
      <c r="C36" s="63"/>
      <c r="D36" s="69" t="s">
        <v>209</v>
      </c>
      <c r="E36" s="65">
        <f>IFERROR(VLOOKUP($D36,インポート_貸借対照表!$A:$E,5,FALSE),0)</f>
        <v>0</v>
      </c>
      <c r="F36" s="66"/>
      <c r="G36" s="66"/>
      <c r="H36" s="66"/>
      <c r="I36" s="66"/>
      <c r="J36" s="66"/>
      <c r="K36" s="67"/>
      <c r="L36" s="67"/>
      <c r="M36" s="67"/>
      <c r="N36" s="67"/>
      <c r="O36" s="67"/>
      <c r="P36" s="67"/>
      <c r="Q36" s="68"/>
      <c r="S36" s="66"/>
      <c r="T36" s="66"/>
      <c r="U36" s="66"/>
      <c r="V36" s="66"/>
      <c r="W36" s="66"/>
      <c r="X36" s="67"/>
      <c r="Y36" s="67"/>
      <c r="Z36" s="67"/>
      <c r="AA36" s="67"/>
      <c r="AB36" s="67"/>
      <c r="AC36" s="67"/>
      <c r="AD36" s="68"/>
    </row>
    <row r="37" spans="2:30">
      <c r="B37" s="62"/>
      <c r="C37" s="63"/>
      <c r="D37" s="69" t="s">
        <v>210</v>
      </c>
      <c r="E37" s="65">
        <f>IFERROR(VLOOKUP($D37,インポート_貸借対照表!$A:$E,5,FALSE),0)</f>
        <v>0</v>
      </c>
      <c r="F37" s="66"/>
      <c r="G37" s="66"/>
      <c r="H37" s="66"/>
      <c r="I37" s="66"/>
      <c r="J37" s="66"/>
      <c r="K37" s="67"/>
      <c r="L37" s="67"/>
      <c r="M37" s="67"/>
      <c r="N37" s="67"/>
      <c r="O37" s="67"/>
      <c r="P37" s="67"/>
      <c r="Q37" s="68"/>
      <c r="S37" s="66"/>
      <c r="T37" s="66"/>
      <c r="U37" s="66"/>
      <c r="V37" s="66"/>
      <c r="W37" s="66"/>
      <c r="X37" s="67"/>
      <c r="Y37" s="67"/>
      <c r="Z37" s="67"/>
      <c r="AA37" s="67"/>
      <c r="AB37" s="67"/>
      <c r="AC37" s="67"/>
      <c r="AD37" s="68"/>
    </row>
    <row r="38" spans="2:30">
      <c r="B38" s="62"/>
      <c r="C38" s="63"/>
      <c r="D38" s="69" t="s">
        <v>211</v>
      </c>
      <c r="E38" s="65">
        <f>IFERROR(VLOOKUP($D38,インポート_貸借対照表!$A:$E,5,FALSE),0)</f>
        <v>0</v>
      </c>
      <c r="F38" s="66"/>
      <c r="G38" s="66"/>
      <c r="H38" s="66"/>
      <c r="I38" s="66"/>
      <c r="J38" s="66"/>
      <c r="K38" s="67"/>
      <c r="L38" s="67"/>
      <c r="M38" s="67"/>
      <c r="N38" s="67"/>
      <c r="O38" s="67"/>
      <c r="P38" s="67"/>
      <c r="Q38" s="68"/>
      <c r="S38" s="66"/>
      <c r="T38" s="66"/>
      <c r="U38" s="66"/>
      <c r="V38" s="66"/>
      <c r="W38" s="66"/>
      <c r="X38" s="67"/>
      <c r="Y38" s="67"/>
      <c r="Z38" s="67"/>
      <c r="AA38" s="67"/>
      <c r="AB38" s="67"/>
      <c r="AC38" s="67"/>
      <c r="AD38" s="68"/>
    </row>
    <row r="39" spans="2:30">
      <c r="B39" s="62"/>
      <c r="C39" s="63"/>
      <c r="D39" s="69" t="s">
        <v>212</v>
      </c>
      <c r="E39" s="65">
        <f>IFERROR(VLOOKUP($D39,インポート_貸借対照表!$A:$E,5,FALSE),0)</f>
        <v>0</v>
      </c>
      <c r="F39" s="66"/>
      <c r="G39" s="66"/>
      <c r="H39" s="66"/>
      <c r="I39" s="66"/>
      <c r="J39" s="66"/>
      <c r="K39" s="67"/>
      <c r="L39" s="67"/>
      <c r="M39" s="67"/>
      <c r="N39" s="67"/>
      <c r="O39" s="67"/>
      <c r="P39" s="67"/>
      <c r="Q39" s="68"/>
      <c r="S39" s="66"/>
      <c r="T39" s="66"/>
      <c r="U39" s="66"/>
      <c r="V39" s="66"/>
      <c r="W39" s="66"/>
      <c r="X39" s="67"/>
      <c r="Y39" s="67"/>
      <c r="Z39" s="67"/>
      <c r="AA39" s="67"/>
      <c r="AB39" s="67"/>
      <c r="AC39" s="67"/>
      <c r="AD39" s="68"/>
    </row>
    <row r="40" spans="2:30">
      <c r="B40" s="62"/>
      <c r="C40" s="63"/>
      <c r="D40" s="69" t="s">
        <v>213</v>
      </c>
      <c r="E40" s="65">
        <f>IFERROR(VLOOKUP($D40,インポート_貸借対照表!$A:$E,5,FALSE),0)</f>
        <v>0</v>
      </c>
      <c r="F40" s="66"/>
      <c r="G40" s="66"/>
      <c r="H40" s="66"/>
      <c r="I40" s="66"/>
      <c r="J40" s="66"/>
      <c r="K40" s="67"/>
      <c r="L40" s="67"/>
      <c r="M40" s="67"/>
      <c r="N40" s="67"/>
      <c r="O40" s="67"/>
      <c r="P40" s="67"/>
      <c r="Q40" s="68"/>
      <c r="S40" s="66"/>
      <c r="T40" s="66"/>
      <c r="U40" s="66"/>
      <c r="V40" s="66"/>
      <c r="W40" s="66"/>
      <c r="X40" s="67"/>
      <c r="Y40" s="67"/>
      <c r="Z40" s="67"/>
      <c r="AA40" s="67"/>
      <c r="AB40" s="67"/>
      <c r="AC40" s="67"/>
      <c r="AD40" s="68"/>
    </row>
    <row r="41" spans="2:30">
      <c r="B41" s="62"/>
      <c r="C41" s="63"/>
      <c r="D41" s="69" t="s">
        <v>214</v>
      </c>
      <c r="E41" s="65">
        <f>IFERROR(VLOOKUP($D41,インポート_貸借対照表!$A:$E,5,FALSE),0)</f>
        <v>0</v>
      </c>
      <c r="F41" s="66"/>
      <c r="G41" s="66"/>
      <c r="H41" s="66"/>
      <c r="I41" s="66"/>
      <c r="J41" s="66"/>
      <c r="K41" s="67"/>
      <c r="L41" s="67"/>
      <c r="M41" s="67"/>
      <c r="N41" s="67"/>
      <c r="O41" s="67"/>
      <c r="P41" s="67"/>
      <c r="Q41" s="68"/>
      <c r="S41" s="66"/>
      <c r="T41" s="66"/>
      <c r="U41" s="66"/>
      <c r="V41" s="66"/>
      <c r="W41" s="66"/>
      <c r="X41" s="67"/>
      <c r="Y41" s="67"/>
      <c r="Z41" s="67"/>
      <c r="AA41" s="67"/>
      <c r="AB41" s="67"/>
      <c r="AC41" s="67"/>
      <c r="AD41" s="68"/>
    </row>
    <row r="42" spans="2:30">
      <c r="B42" s="62"/>
      <c r="C42" s="63"/>
      <c r="D42" s="69" t="s">
        <v>215</v>
      </c>
      <c r="E42" s="65">
        <f>IFERROR(VLOOKUP($D42,インポート_貸借対照表!$A:$E,5,FALSE),0)</f>
        <v>0</v>
      </c>
      <c r="F42" s="66"/>
      <c r="G42" s="66"/>
      <c r="H42" s="66"/>
      <c r="I42" s="66"/>
      <c r="J42" s="66"/>
      <c r="K42" s="67"/>
      <c r="L42" s="67"/>
      <c r="M42" s="67"/>
      <c r="N42" s="67"/>
      <c r="O42" s="67"/>
      <c r="P42" s="67"/>
      <c r="Q42" s="68"/>
      <c r="S42" s="66"/>
      <c r="T42" s="66"/>
      <c r="U42" s="66"/>
      <c r="V42" s="66"/>
      <c r="W42" s="66"/>
      <c r="X42" s="67"/>
      <c r="Y42" s="67"/>
      <c r="Z42" s="67"/>
      <c r="AA42" s="67"/>
      <c r="AB42" s="67"/>
      <c r="AC42" s="67"/>
      <c r="AD42" s="68"/>
    </row>
    <row r="43" spans="2:30">
      <c r="B43" s="62"/>
      <c r="C43" s="63"/>
      <c r="D43" s="69" t="s">
        <v>216</v>
      </c>
      <c r="E43" s="65">
        <f>IFERROR(VLOOKUP($D43,インポート_貸借対照表!$A:$E,5,FALSE),0)</f>
        <v>0</v>
      </c>
      <c r="F43" s="66"/>
      <c r="G43" s="66"/>
      <c r="H43" s="66"/>
      <c r="I43" s="66"/>
      <c r="J43" s="66"/>
      <c r="K43" s="67"/>
      <c r="L43" s="67"/>
      <c r="M43" s="67"/>
      <c r="N43" s="67"/>
      <c r="O43" s="67"/>
      <c r="P43" s="67"/>
      <c r="Q43" s="68"/>
      <c r="S43" s="66"/>
      <c r="T43" s="66"/>
      <c r="U43" s="66"/>
      <c r="V43" s="66"/>
      <c r="W43" s="66"/>
      <c r="X43" s="67"/>
      <c r="Y43" s="67"/>
      <c r="Z43" s="67"/>
      <c r="AA43" s="67"/>
      <c r="AB43" s="67"/>
      <c r="AC43" s="67"/>
      <c r="AD43" s="68"/>
    </row>
    <row r="44" spans="2:30">
      <c r="B44" s="62"/>
      <c r="C44" s="63"/>
      <c r="D44" s="69" t="s">
        <v>217</v>
      </c>
      <c r="E44" s="65">
        <f>IFERROR(VLOOKUP($D44,インポート_貸借対照表!$A:$E,5,FALSE),0)</f>
        <v>0</v>
      </c>
      <c r="F44" s="66"/>
      <c r="G44" s="66"/>
      <c r="H44" s="66"/>
      <c r="I44" s="66"/>
      <c r="J44" s="66"/>
      <c r="K44" s="67"/>
      <c r="L44" s="67"/>
      <c r="M44" s="67"/>
      <c r="N44" s="67"/>
      <c r="O44" s="67"/>
      <c r="P44" s="67"/>
      <c r="Q44" s="68"/>
      <c r="S44" s="66"/>
      <c r="T44" s="66"/>
      <c r="U44" s="66"/>
      <c r="V44" s="66"/>
      <c r="W44" s="66"/>
      <c r="X44" s="67"/>
      <c r="Y44" s="67"/>
      <c r="Z44" s="67"/>
      <c r="AA44" s="67"/>
      <c r="AB44" s="67"/>
      <c r="AC44" s="67"/>
      <c r="AD44" s="68"/>
    </row>
    <row r="45" spans="2:30">
      <c r="B45" s="62"/>
      <c r="C45" s="63"/>
      <c r="D45" s="69" t="s">
        <v>218</v>
      </c>
      <c r="E45" s="65">
        <f>IFERROR(VLOOKUP($D45,インポート_貸借対照表!$A:$E,5,FALSE),0)</f>
        <v>0</v>
      </c>
      <c r="F45" s="66"/>
      <c r="G45" s="66"/>
      <c r="H45" s="66"/>
      <c r="I45" s="66"/>
      <c r="J45" s="66"/>
      <c r="K45" s="67"/>
      <c r="L45" s="67"/>
      <c r="M45" s="67"/>
      <c r="N45" s="67"/>
      <c r="O45" s="67"/>
      <c r="P45" s="67"/>
      <c r="Q45" s="68"/>
      <c r="S45" s="66"/>
      <c r="T45" s="66"/>
      <c r="U45" s="66"/>
      <c r="V45" s="66"/>
      <c r="W45" s="66"/>
      <c r="X45" s="67"/>
      <c r="Y45" s="67"/>
      <c r="Z45" s="67"/>
      <c r="AA45" s="67"/>
      <c r="AB45" s="67"/>
      <c r="AC45" s="67"/>
      <c r="AD45" s="68"/>
    </row>
    <row r="46" spans="2:30">
      <c r="B46" s="62"/>
      <c r="C46" s="63"/>
      <c r="D46" s="69" t="s">
        <v>219</v>
      </c>
      <c r="E46" s="65">
        <f>IFERROR(VLOOKUP($D46,インポート_貸借対照表!$A:$E,5,FALSE),0)</f>
        <v>0</v>
      </c>
      <c r="F46" s="66"/>
      <c r="G46" s="66"/>
      <c r="H46" s="66"/>
      <c r="I46" s="66"/>
      <c r="J46" s="66"/>
      <c r="K46" s="67"/>
      <c r="L46" s="67"/>
      <c r="M46" s="67"/>
      <c r="N46" s="67"/>
      <c r="O46" s="67"/>
      <c r="P46" s="67"/>
      <c r="Q46" s="68"/>
      <c r="S46" s="66"/>
      <c r="T46" s="66"/>
      <c r="U46" s="66"/>
      <c r="V46" s="66"/>
      <c r="W46" s="66"/>
      <c r="X46" s="67"/>
      <c r="Y46" s="67"/>
      <c r="Z46" s="67"/>
      <c r="AA46" s="67"/>
      <c r="AB46" s="67"/>
      <c r="AC46" s="67"/>
      <c r="AD46" s="68"/>
    </row>
    <row r="47" spans="2:30">
      <c r="B47" s="62"/>
      <c r="C47" s="63"/>
      <c r="D47" s="69" t="s">
        <v>220</v>
      </c>
      <c r="E47" s="65">
        <f>IFERROR(VLOOKUP($D47,インポート_貸借対照表!$A:$E,5,FALSE),0)</f>
        <v>0</v>
      </c>
      <c r="F47" s="66"/>
      <c r="G47" s="66"/>
      <c r="H47" s="66"/>
      <c r="I47" s="66"/>
      <c r="J47" s="66"/>
      <c r="K47" s="67"/>
      <c r="L47" s="67"/>
      <c r="M47" s="67"/>
      <c r="N47" s="67"/>
      <c r="O47" s="67"/>
      <c r="P47" s="67"/>
      <c r="Q47" s="68"/>
      <c r="S47" s="66"/>
      <c r="T47" s="66"/>
      <c r="U47" s="66"/>
      <c r="V47" s="66"/>
      <c r="W47" s="66"/>
      <c r="X47" s="67"/>
      <c r="Y47" s="67"/>
      <c r="Z47" s="67"/>
      <c r="AA47" s="67"/>
      <c r="AB47" s="67"/>
      <c r="AC47" s="67"/>
      <c r="AD47" s="68"/>
    </row>
    <row r="48" spans="2:30">
      <c r="B48" s="62"/>
      <c r="C48" s="63"/>
      <c r="D48" s="69" t="s">
        <v>221</v>
      </c>
      <c r="E48" s="65">
        <f>IFERROR(VLOOKUP($D48,インポート_貸借対照表!$A:$E,5,FALSE),0)</f>
        <v>0</v>
      </c>
      <c r="F48" s="66"/>
      <c r="G48" s="66"/>
      <c r="H48" s="66"/>
      <c r="I48" s="66"/>
      <c r="J48" s="66"/>
      <c r="K48" s="67"/>
      <c r="L48" s="67"/>
      <c r="M48" s="67"/>
      <c r="N48" s="67"/>
      <c r="O48" s="67"/>
      <c r="P48" s="67"/>
      <c r="Q48" s="68"/>
      <c r="S48" s="66"/>
      <c r="T48" s="66"/>
      <c r="U48" s="66"/>
      <c r="V48" s="66"/>
      <c r="W48" s="66"/>
      <c r="X48" s="67"/>
      <c r="Y48" s="67"/>
      <c r="Z48" s="67"/>
      <c r="AA48" s="67"/>
      <c r="AB48" s="67"/>
      <c r="AC48" s="67"/>
      <c r="AD48" s="68"/>
    </row>
    <row r="49" spans="2:30">
      <c r="B49" s="62"/>
      <c r="C49" s="63"/>
      <c r="D49" s="69" t="s">
        <v>222</v>
      </c>
      <c r="E49" s="65">
        <f>IFERROR(VLOOKUP($D49,インポート_貸借対照表!$A:$E,5,FALSE),0)</f>
        <v>0</v>
      </c>
      <c r="F49" s="66"/>
      <c r="G49" s="66"/>
      <c r="H49" s="66"/>
      <c r="I49" s="66"/>
      <c r="J49" s="66"/>
      <c r="K49" s="67"/>
      <c r="L49" s="67"/>
      <c r="M49" s="67"/>
      <c r="N49" s="67"/>
      <c r="O49" s="67"/>
      <c r="P49" s="67"/>
      <c r="Q49" s="68"/>
      <c r="S49" s="66"/>
      <c r="T49" s="66"/>
      <c r="U49" s="66"/>
      <c r="V49" s="66"/>
      <c r="W49" s="66"/>
      <c r="X49" s="67"/>
      <c r="Y49" s="67"/>
      <c r="Z49" s="67"/>
      <c r="AA49" s="67"/>
      <c r="AB49" s="67"/>
      <c r="AC49" s="67"/>
      <c r="AD49" s="68"/>
    </row>
    <row r="50" spans="2:30">
      <c r="B50" s="62"/>
      <c r="C50" s="63"/>
      <c r="D50" s="69" t="s">
        <v>223</v>
      </c>
      <c r="E50" s="65">
        <f>IFERROR(VLOOKUP($D50,インポート_貸借対照表!$A:$E,5,FALSE),0)</f>
        <v>0</v>
      </c>
      <c r="F50" s="66"/>
      <c r="G50" s="66"/>
      <c r="H50" s="66"/>
      <c r="I50" s="66"/>
      <c r="J50" s="66"/>
      <c r="K50" s="67"/>
      <c r="L50" s="67"/>
      <c r="M50" s="67"/>
      <c r="N50" s="67"/>
      <c r="O50" s="67"/>
      <c r="P50" s="67"/>
      <c r="Q50" s="68"/>
      <c r="S50" s="66"/>
      <c r="T50" s="66"/>
      <c r="U50" s="66"/>
      <c r="V50" s="66"/>
      <c r="W50" s="66"/>
      <c r="X50" s="67"/>
      <c r="Y50" s="67"/>
      <c r="Z50" s="67"/>
      <c r="AA50" s="67"/>
      <c r="AB50" s="67"/>
      <c r="AC50" s="67"/>
      <c r="AD50" s="68"/>
    </row>
    <row r="51" spans="2:30">
      <c r="B51" s="62"/>
      <c r="C51" s="63"/>
      <c r="D51" s="64" t="str">
        <f>使い方・設定!D55</f>
        <v>freee登録クレジットカード①</v>
      </c>
      <c r="E51" s="65">
        <f>IFERROR(VLOOKUP($D51,インポート_貸借対照表!$A:$E,5,FALSE),0)</f>
        <v>0</v>
      </c>
      <c r="F51" s="66"/>
      <c r="G51" s="66"/>
      <c r="H51" s="66"/>
      <c r="I51" s="66"/>
      <c r="J51" s="66"/>
      <c r="K51" s="67"/>
      <c r="L51" s="67"/>
      <c r="M51" s="67"/>
      <c r="N51" s="67"/>
      <c r="O51" s="67"/>
      <c r="P51" s="67"/>
      <c r="Q51" s="68"/>
      <c r="S51" s="66"/>
      <c r="T51" s="66"/>
      <c r="U51" s="66"/>
      <c r="V51" s="66"/>
      <c r="W51" s="66"/>
      <c r="X51" s="67"/>
      <c r="Y51" s="67"/>
      <c r="Z51" s="67"/>
      <c r="AA51" s="67"/>
      <c r="AB51" s="67"/>
      <c r="AC51" s="67"/>
      <c r="AD51" s="68"/>
    </row>
    <row r="52" spans="2:30">
      <c r="B52" s="62"/>
      <c r="C52" s="63"/>
      <c r="D52" s="64" t="str">
        <f>使い方・設定!D56</f>
        <v>freee登録クレジットカード②</v>
      </c>
      <c r="E52" s="65">
        <f>IFERROR(VLOOKUP($D52,インポート_貸借対照表!$A:$E,5,FALSE),0)</f>
        <v>0</v>
      </c>
      <c r="F52" s="66"/>
      <c r="G52" s="66"/>
      <c r="H52" s="66"/>
      <c r="I52" s="66"/>
      <c r="J52" s="66"/>
      <c r="K52" s="67"/>
      <c r="L52" s="67"/>
      <c r="M52" s="67"/>
      <c r="N52" s="67"/>
      <c r="O52" s="67"/>
      <c r="P52" s="67"/>
      <c r="Q52" s="68"/>
      <c r="S52" s="66"/>
      <c r="T52" s="66"/>
      <c r="U52" s="66"/>
      <c r="V52" s="66"/>
      <c r="W52" s="66"/>
      <c r="X52" s="67"/>
      <c r="Y52" s="67"/>
      <c r="Z52" s="67"/>
      <c r="AA52" s="67"/>
      <c r="AB52" s="67"/>
      <c r="AC52" s="67"/>
      <c r="AD52" s="68"/>
    </row>
    <row r="53" spans="2:30">
      <c r="B53" s="62"/>
      <c r="C53" s="63"/>
      <c r="D53" s="64" t="str">
        <f>使い方・設定!D57</f>
        <v>freee登録クレジットカード③</v>
      </c>
      <c r="E53" s="65">
        <f>IFERROR(VLOOKUP($D53,インポート_貸借対照表!$A:$E,5,FALSE),0)</f>
        <v>0</v>
      </c>
      <c r="F53" s="66"/>
      <c r="G53" s="66"/>
      <c r="H53" s="66"/>
      <c r="I53" s="66"/>
      <c r="J53" s="66"/>
      <c r="K53" s="67"/>
      <c r="L53" s="67"/>
      <c r="M53" s="67"/>
      <c r="N53" s="67"/>
      <c r="O53" s="67"/>
      <c r="P53" s="67"/>
      <c r="Q53" s="68"/>
      <c r="S53" s="66"/>
      <c r="T53" s="66"/>
      <c r="U53" s="66"/>
      <c r="V53" s="66"/>
      <c r="W53" s="66"/>
      <c r="X53" s="67"/>
      <c r="Y53" s="67"/>
      <c r="Z53" s="67"/>
      <c r="AA53" s="67"/>
      <c r="AB53" s="67"/>
      <c r="AC53" s="67"/>
      <c r="AD53" s="68"/>
    </row>
    <row r="54" spans="2:30">
      <c r="B54" s="62"/>
      <c r="C54" s="63"/>
      <c r="D54" s="64" t="str">
        <f>使い方・設定!D58</f>
        <v>freee登録クレジットカード④</v>
      </c>
      <c r="E54" s="65">
        <f>IFERROR(VLOOKUP($D54,インポート_貸借対照表!$A:$E,5,FALSE),0)</f>
        <v>0</v>
      </c>
      <c r="F54" s="66"/>
      <c r="G54" s="66"/>
      <c r="H54" s="66"/>
      <c r="I54" s="66"/>
      <c r="J54" s="66"/>
      <c r="K54" s="67"/>
      <c r="L54" s="67"/>
      <c r="M54" s="67"/>
      <c r="N54" s="67"/>
      <c r="O54" s="67"/>
      <c r="P54" s="67"/>
      <c r="Q54" s="68"/>
      <c r="S54" s="66"/>
      <c r="T54" s="66"/>
      <c r="U54" s="66"/>
      <c r="V54" s="66"/>
      <c r="W54" s="66"/>
      <c r="X54" s="67"/>
      <c r="Y54" s="67"/>
      <c r="Z54" s="67"/>
      <c r="AA54" s="67"/>
      <c r="AB54" s="67"/>
      <c r="AC54" s="67"/>
      <c r="AD54" s="68"/>
    </row>
    <row r="55" spans="2:30">
      <c r="B55" s="62"/>
      <c r="C55" s="63"/>
      <c r="D55" s="64" t="str">
        <f>使い方・設定!D59</f>
        <v>freee登録クレジットカード⑤</v>
      </c>
      <c r="E55" s="65">
        <f>IFERROR(VLOOKUP($D55,インポート_貸借対照表!$A:$E,5,FALSE),0)</f>
        <v>0</v>
      </c>
      <c r="F55" s="66"/>
      <c r="G55" s="66"/>
      <c r="H55" s="66"/>
      <c r="I55" s="66"/>
      <c r="J55" s="66"/>
      <c r="K55" s="67"/>
      <c r="L55" s="67"/>
      <c r="M55" s="67"/>
      <c r="N55" s="67"/>
      <c r="O55" s="67"/>
      <c r="P55" s="67"/>
      <c r="Q55" s="68"/>
      <c r="S55" s="66"/>
      <c r="T55" s="66"/>
      <c r="U55" s="66"/>
      <c r="V55" s="66"/>
      <c r="W55" s="66"/>
      <c r="X55" s="67"/>
      <c r="Y55" s="67"/>
      <c r="Z55" s="67"/>
      <c r="AA55" s="67"/>
      <c r="AB55" s="67"/>
      <c r="AC55" s="67"/>
      <c r="AD55" s="68"/>
    </row>
    <row r="56" spans="2:30">
      <c r="B56" s="62"/>
      <c r="C56" s="63"/>
      <c r="D56" s="64" t="str">
        <f>使い方・設定!D60</f>
        <v>freee登録クレジットカード⑥</v>
      </c>
      <c r="E56" s="65">
        <f>IFERROR(VLOOKUP($D56,インポート_貸借対照表!$A:$E,5,FALSE),0)</f>
        <v>0</v>
      </c>
      <c r="F56" s="66"/>
      <c r="G56" s="66"/>
      <c r="H56" s="66"/>
      <c r="I56" s="66"/>
      <c r="J56" s="66"/>
      <c r="K56" s="67"/>
      <c r="L56" s="67"/>
      <c r="M56" s="67"/>
      <c r="N56" s="67"/>
      <c r="O56" s="67"/>
      <c r="P56" s="67"/>
      <c r="Q56" s="68"/>
      <c r="S56" s="66"/>
      <c r="T56" s="66"/>
      <c r="U56" s="66"/>
      <c r="V56" s="66"/>
      <c r="W56" s="66"/>
      <c r="X56" s="67"/>
      <c r="Y56" s="67"/>
      <c r="Z56" s="67"/>
      <c r="AA56" s="67"/>
      <c r="AB56" s="67"/>
      <c r="AC56" s="67"/>
      <c r="AD56" s="68"/>
    </row>
    <row r="57" spans="2:30">
      <c r="B57" s="62"/>
      <c r="C57" s="63"/>
      <c r="D57" s="64" t="str">
        <f>使い方・設定!D61</f>
        <v>freee登録クレジットカード⑦</v>
      </c>
      <c r="E57" s="65">
        <f>IFERROR(VLOOKUP($D57,インポート_貸借対照表!$A:$E,5,FALSE),0)</f>
        <v>0</v>
      </c>
      <c r="F57" s="66"/>
      <c r="G57" s="66"/>
      <c r="H57" s="66"/>
      <c r="I57" s="66"/>
      <c r="J57" s="66"/>
      <c r="K57" s="67"/>
      <c r="L57" s="67"/>
      <c r="M57" s="67"/>
      <c r="N57" s="67"/>
      <c r="O57" s="67"/>
      <c r="P57" s="67"/>
      <c r="Q57" s="68"/>
      <c r="S57" s="66"/>
      <c r="T57" s="66"/>
      <c r="U57" s="66"/>
      <c r="V57" s="66"/>
      <c r="W57" s="66"/>
      <c r="X57" s="67"/>
      <c r="Y57" s="67"/>
      <c r="Z57" s="67"/>
      <c r="AA57" s="67"/>
      <c r="AB57" s="67"/>
      <c r="AC57" s="67"/>
      <c r="AD57" s="68"/>
    </row>
    <row r="58" spans="2:30">
      <c r="B58" s="62"/>
      <c r="C58" s="63"/>
      <c r="D58" s="64" t="str">
        <f>使い方・設定!D62</f>
        <v>freee登録クレジットカード⑧</v>
      </c>
      <c r="E58" s="65">
        <f>IFERROR(VLOOKUP($D58,インポート_貸借対照表!$A:$E,5,FALSE),0)</f>
        <v>0</v>
      </c>
      <c r="F58" s="66"/>
      <c r="G58" s="66"/>
      <c r="H58" s="66"/>
      <c r="I58" s="66"/>
      <c r="J58" s="66"/>
      <c r="K58" s="67"/>
      <c r="L58" s="67"/>
      <c r="M58" s="67"/>
      <c r="N58" s="67"/>
      <c r="O58" s="67"/>
      <c r="P58" s="67"/>
      <c r="Q58" s="68"/>
      <c r="S58" s="66"/>
      <c r="T58" s="66"/>
      <c r="U58" s="66"/>
      <c r="V58" s="66"/>
      <c r="W58" s="66"/>
      <c r="X58" s="67"/>
      <c r="Y58" s="67"/>
      <c r="Z58" s="67"/>
      <c r="AA58" s="67"/>
      <c r="AB58" s="67"/>
      <c r="AC58" s="67"/>
      <c r="AD58" s="68"/>
    </row>
    <row r="59" spans="2:30">
      <c r="B59" s="62"/>
      <c r="C59" s="63"/>
      <c r="D59" s="64" t="str">
        <f>使い方・設定!D63</f>
        <v>freee登録クレジットカード⑨</v>
      </c>
      <c r="E59" s="65">
        <f>IFERROR(VLOOKUP($D59,インポート_貸借対照表!$A:$E,5,FALSE),0)</f>
        <v>0</v>
      </c>
      <c r="F59" s="66"/>
      <c r="G59" s="66"/>
      <c r="H59" s="66"/>
      <c r="I59" s="66"/>
      <c r="J59" s="66"/>
      <c r="K59" s="67"/>
      <c r="L59" s="67"/>
      <c r="M59" s="67"/>
      <c r="N59" s="67"/>
      <c r="O59" s="67"/>
      <c r="P59" s="67"/>
      <c r="Q59" s="68"/>
      <c r="S59" s="66"/>
      <c r="T59" s="66"/>
      <c r="U59" s="66"/>
      <c r="V59" s="66"/>
      <c r="W59" s="66"/>
      <c r="X59" s="67"/>
      <c r="Y59" s="67"/>
      <c r="Z59" s="67"/>
      <c r="AA59" s="67"/>
      <c r="AB59" s="67"/>
      <c r="AC59" s="67"/>
      <c r="AD59" s="68"/>
    </row>
    <row r="60" spans="2:30">
      <c r="B60" s="62"/>
      <c r="C60" s="63"/>
      <c r="D60" s="64" t="str">
        <f>使い方・設定!D64</f>
        <v>freee登録クレジットカード⑩</v>
      </c>
      <c r="E60" s="65">
        <f>IFERROR(VLOOKUP($D60,インポート_貸借対照表!$A:$E,5,FALSE),0)</f>
        <v>0</v>
      </c>
      <c r="F60" s="66"/>
      <c r="G60" s="66"/>
      <c r="H60" s="66"/>
      <c r="I60" s="66"/>
      <c r="J60" s="66"/>
      <c r="K60" s="67"/>
      <c r="L60" s="67"/>
      <c r="M60" s="67"/>
      <c r="N60" s="67"/>
      <c r="O60" s="67"/>
      <c r="P60" s="67"/>
      <c r="Q60" s="68"/>
      <c r="S60" s="66"/>
      <c r="T60" s="66"/>
      <c r="U60" s="66"/>
      <c r="V60" s="66"/>
      <c r="W60" s="66"/>
      <c r="X60" s="67"/>
      <c r="Y60" s="67"/>
      <c r="Z60" s="67"/>
      <c r="AA60" s="67"/>
      <c r="AB60" s="67"/>
      <c r="AC60" s="67"/>
      <c r="AD60" s="68"/>
    </row>
    <row r="61" spans="2:30">
      <c r="B61" s="62"/>
      <c r="C61" s="63"/>
      <c r="D61" s="69" t="s">
        <v>224</v>
      </c>
      <c r="E61" s="65">
        <f>IFERROR(VLOOKUP($D61,インポート_貸借対照表!$A:$E,5,FALSE),0)</f>
        <v>0</v>
      </c>
      <c r="F61" s="66"/>
      <c r="G61" s="66"/>
      <c r="H61" s="66"/>
      <c r="I61" s="66"/>
      <c r="J61" s="66"/>
      <c r="K61" s="67"/>
      <c r="L61" s="67"/>
      <c r="M61" s="67"/>
      <c r="N61" s="67"/>
      <c r="O61" s="67"/>
      <c r="P61" s="67"/>
      <c r="Q61" s="68"/>
      <c r="S61" s="66"/>
      <c r="T61" s="66"/>
      <c r="U61" s="66"/>
      <c r="V61" s="66"/>
      <c r="W61" s="66"/>
      <c r="X61" s="67"/>
      <c r="Y61" s="67"/>
      <c r="Z61" s="67"/>
      <c r="AA61" s="67"/>
      <c r="AB61" s="67"/>
      <c r="AC61" s="67"/>
      <c r="AD61" s="68"/>
    </row>
    <row r="62" spans="2:30">
      <c r="B62" s="62"/>
      <c r="C62" s="63"/>
      <c r="D62" s="69" t="s">
        <v>225</v>
      </c>
      <c r="E62" s="65">
        <f>IFERROR(VLOOKUP($D62,インポート_貸借対照表!$A:$E,5,FALSE),0)</f>
        <v>0</v>
      </c>
      <c r="F62" s="66"/>
      <c r="G62" s="66"/>
      <c r="H62" s="66"/>
      <c r="I62" s="66"/>
      <c r="J62" s="66"/>
      <c r="K62" s="67"/>
      <c r="L62" s="67"/>
      <c r="M62" s="67"/>
      <c r="N62" s="67"/>
      <c r="O62" s="67"/>
      <c r="P62" s="67"/>
      <c r="Q62" s="68"/>
      <c r="S62" s="66"/>
      <c r="T62" s="66"/>
      <c r="U62" s="66"/>
      <c r="V62" s="66"/>
      <c r="W62" s="66"/>
      <c r="X62" s="67"/>
      <c r="Y62" s="67"/>
      <c r="Z62" s="67"/>
      <c r="AA62" s="67"/>
      <c r="AB62" s="67"/>
      <c r="AC62" s="67"/>
      <c r="AD62" s="68"/>
    </row>
    <row r="63" spans="2:30">
      <c r="B63" s="62"/>
      <c r="C63" s="63"/>
      <c r="D63" s="69" t="s">
        <v>226</v>
      </c>
      <c r="E63" s="65">
        <f>IFERROR(VLOOKUP($D63,インポート_貸借対照表!$A:$E,5,FALSE),0)</f>
        <v>0</v>
      </c>
      <c r="F63" s="72"/>
      <c r="G63" s="72"/>
      <c r="H63" s="72"/>
      <c r="I63" s="72"/>
      <c r="J63" s="72"/>
      <c r="K63" s="73"/>
      <c r="L63" s="73"/>
      <c r="M63" s="73"/>
      <c r="N63" s="73"/>
      <c r="O63" s="73"/>
      <c r="P63" s="73"/>
      <c r="Q63" s="74"/>
      <c r="S63" s="72"/>
      <c r="T63" s="72"/>
      <c r="U63" s="72"/>
      <c r="V63" s="72"/>
      <c r="W63" s="72"/>
      <c r="X63" s="73"/>
      <c r="Y63" s="73"/>
      <c r="Z63" s="73"/>
      <c r="AA63" s="73"/>
      <c r="AB63" s="73"/>
      <c r="AC63" s="73"/>
      <c r="AD63" s="74"/>
    </row>
    <row r="64" spans="2:30">
      <c r="B64" s="75"/>
      <c r="C64" s="76"/>
      <c r="D64" s="57" t="s">
        <v>630</v>
      </c>
      <c r="E64" s="77">
        <f>IFERROR(VLOOKUP($D64,インポート_貸借対照表!$A:$E,2,FALSE),0)+IFERROR(VLOOKUP("繰越利益",インポート_貸借対照表!$A:$E,2,FALSE),0)</f>
        <v>0</v>
      </c>
      <c r="F64" s="78"/>
      <c r="G64" s="78"/>
      <c r="H64" s="78"/>
      <c r="I64" s="78"/>
      <c r="J64" s="78"/>
      <c r="K64" s="79"/>
      <c r="L64" s="79"/>
      <c r="M64" s="79"/>
      <c r="N64" s="79"/>
      <c r="O64" s="79"/>
      <c r="P64" s="79"/>
      <c r="Q64" s="80"/>
      <c r="S64" s="78"/>
      <c r="T64" s="78"/>
      <c r="U64" s="78"/>
      <c r="V64" s="78"/>
      <c r="W64" s="78"/>
      <c r="X64" s="79"/>
      <c r="Y64" s="79"/>
      <c r="Z64" s="79"/>
      <c r="AA64" s="79"/>
      <c r="AB64" s="79"/>
      <c r="AC64" s="79"/>
      <c r="AD64" s="80"/>
    </row>
    <row r="65" spans="2:30">
      <c r="B65" s="81"/>
      <c r="C65" s="82" t="s">
        <v>227</v>
      </c>
      <c r="D65" s="37" t="s">
        <v>228</v>
      </c>
      <c r="E65" s="59"/>
      <c r="F65" s="83"/>
      <c r="G65" s="83"/>
      <c r="H65" s="83"/>
      <c r="I65" s="83"/>
      <c r="J65" s="83"/>
      <c r="K65" s="83"/>
      <c r="L65" s="83"/>
      <c r="M65" s="83"/>
      <c r="N65" s="83"/>
      <c r="O65" s="83"/>
      <c r="P65" s="84">
        <f t="shared" ref="P65:P90" si="1">AC65</f>
        <v>0</v>
      </c>
      <c r="Q65" s="85">
        <f t="shared" ref="Q65:Q128" si="2">SUM(F65:P65)</f>
        <v>0</v>
      </c>
      <c r="R65" s="86" t="str">
        <f t="shared" ref="R65:R128" si="3">IF(Q65=AD65,"","配賦エラー")</f>
        <v/>
      </c>
      <c r="S65" s="83"/>
      <c r="T65" s="83"/>
      <c r="U65" s="83"/>
      <c r="V65" s="83"/>
      <c r="W65" s="83"/>
      <c r="X65" s="83"/>
      <c r="Y65" s="83"/>
      <c r="Z65" s="83"/>
      <c r="AA65" s="83"/>
      <c r="AB65" s="83"/>
      <c r="AC65" s="84">
        <f>IFERROR(VLOOKUP(CONCATENATE($D65,AC$3),加工_集計用!$A:$F,6,0),0)</f>
        <v>0</v>
      </c>
      <c r="AD65" s="85">
        <f t="shared" ref="AD65:AD128" si="4">SUM(S65:AC65)</f>
        <v>0</v>
      </c>
    </row>
    <row r="66" spans="2:30">
      <c r="B66" s="87"/>
      <c r="C66" s="88" t="s">
        <v>227</v>
      </c>
      <c r="D66" s="38" t="s">
        <v>229</v>
      </c>
      <c r="E66" s="66"/>
      <c r="F66" s="89"/>
      <c r="G66" s="90"/>
      <c r="H66" s="90"/>
      <c r="I66" s="90"/>
      <c r="J66" s="90"/>
      <c r="K66" s="90"/>
      <c r="L66" s="90"/>
      <c r="M66" s="90"/>
      <c r="N66" s="90"/>
      <c r="O66" s="90"/>
      <c r="P66" s="91">
        <f t="shared" si="1"/>
        <v>0</v>
      </c>
      <c r="Q66" s="92">
        <f t="shared" si="2"/>
        <v>0</v>
      </c>
      <c r="R66" s="86" t="str">
        <f t="shared" si="3"/>
        <v/>
      </c>
      <c r="S66" s="90"/>
      <c r="T66" s="90"/>
      <c r="U66" s="90"/>
      <c r="V66" s="90"/>
      <c r="W66" s="90"/>
      <c r="X66" s="90"/>
      <c r="Y66" s="90"/>
      <c r="Z66" s="90"/>
      <c r="AA66" s="90"/>
      <c r="AB66" s="90"/>
      <c r="AC66" s="91">
        <f>IFERROR(VLOOKUP(CONCATENATE($D66,AC$3),加工_集計用!$A:$F,6,0),0)</f>
        <v>0</v>
      </c>
      <c r="AD66" s="92">
        <f t="shared" si="4"/>
        <v>0</v>
      </c>
    </row>
    <row r="67" spans="2:30">
      <c r="B67" s="87"/>
      <c r="C67" s="88" t="s">
        <v>227</v>
      </c>
      <c r="D67" s="93" t="str">
        <f>"【管】"&amp;使い方・設定!D75</f>
        <v>【管】受取会費追加勘定科目1</v>
      </c>
      <c r="E67" s="66"/>
      <c r="F67" s="89"/>
      <c r="G67" s="90"/>
      <c r="H67" s="90"/>
      <c r="I67" s="90"/>
      <c r="J67" s="90"/>
      <c r="K67" s="90"/>
      <c r="L67" s="90"/>
      <c r="M67" s="90"/>
      <c r="N67" s="90"/>
      <c r="O67" s="90"/>
      <c r="P67" s="94">
        <f t="shared" si="1"/>
        <v>0</v>
      </c>
      <c r="Q67" s="92">
        <f t="shared" si="2"/>
        <v>0</v>
      </c>
      <c r="R67" s="86" t="str">
        <f t="shared" si="3"/>
        <v/>
      </c>
      <c r="S67" s="90"/>
      <c r="T67" s="90"/>
      <c r="U67" s="90"/>
      <c r="V67" s="90"/>
      <c r="W67" s="90"/>
      <c r="X67" s="90"/>
      <c r="Y67" s="90"/>
      <c r="Z67" s="90"/>
      <c r="AA67" s="90"/>
      <c r="AB67" s="90"/>
      <c r="AC67" s="91">
        <f>IFERROR(VLOOKUP(CONCATENATE($D67,AC$3),加工_集計用!$A:$F,6,0),0)</f>
        <v>0</v>
      </c>
      <c r="AD67" s="92">
        <f t="shared" si="4"/>
        <v>0</v>
      </c>
    </row>
    <row r="68" spans="2:30">
      <c r="B68" s="87"/>
      <c r="C68" s="88" t="s">
        <v>227</v>
      </c>
      <c r="D68" s="93" t="str">
        <f>"【管】"&amp;使い方・設定!D76</f>
        <v>【管】受取会費追加勘定科目2</v>
      </c>
      <c r="E68" s="66"/>
      <c r="F68" s="89"/>
      <c r="G68" s="90"/>
      <c r="H68" s="90"/>
      <c r="I68" s="90"/>
      <c r="J68" s="90"/>
      <c r="K68" s="90"/>
      <c r="L68" s="90"/>
      <c r="M68" s="90"/>
      <c r="N68" s="90"/>
      <c r="O68" s="90"/>
      <c r="P68" s="94">
        <f t="shared" si="1"/>
        <v>0</v>
      </c>
      <c r="Q68" s="92">
        <f t="shared" si="2"/>
        <v>0</v>
      </c>
      <c r="R68" s="86" t="str">
        <f t="shared" si="3"/>
        <v/>
      </c>
      <c r="S68" s="90"/>
      <c r="T68" s="90"/>
      <c r="U68" s="90"/>
      <c r="V68" s="90"/>
      <c r="W68" s="90"/>
      <c r="X68" s="90"/>
      <c r="Y68" s="90"/>
      <c r="Z68" s="90"/>
      <c r="AA68" s="90"/>
      <c r="AB68" s="90"/>
      <c r="AC68" s="91">
        <f>IFERROR(VLOOKUP(CONCATENATE($D68,AC$3),加工_集計用!$A:$F,6,0),0)</f>
        <v>0</v>
      </c>
      <c r="AD68" s="92">
        <f t="shared" si="4"/>
        <v>0</v>
      </c>
    </row>
    <row r="69" spans="2:30">
      <c r="B69" s="87"/>
      <c r="C69" s="88" t="s">
        <v>227</v>
      </c>
      <c r="D69" s="93" t="str">
        <f>"【管】"&amp;使い方・設定!D77</f>
        <v>【管】受取会費追加勘定科目3</v>
      </c>
      <c r="E69" s="66"/>
      <c r="F69" s="89"/>
      <c r="G69" s="90"/>
      <c r="H69" s="90"/>
      <c r="I69" s="90"/>
      <c r="J69" s="90"/>
      <c r="K69" s="90"/>
      <c r="L69" s="90"/>
      <c r="M69" s="90"/>
      <c r="N69" s="90"/>
      <c r="O69" s="90"/>
      <c r="P69" s="94">
        <f t="shared" si="1"/>
        <v>0</v>
      </c>
      <c r="Q69" s="92">
        <f t="shared" si="2"/>
        <v>0</v>
      </c>
      <c r="R69" s="86" t="str">
        <f t="shared" si="3"/>
        <v/>
      </c>
      <c r="S69" s="90"/>
      <c r="T69" s="90"/>
      <c r="U69" s="90"/>
      <c r="V69" s="90"/>
      <c r="W69" s="90"/>
      <c r="X69" s="90"/>
      <c r="Y69" s="90"/>
      <c r="Z69" s="90"/>
      <c r="AA69" s="90"/>
      <c r="AB69" s="90"/>
      <c r="AC69" s="91">
        <f>IFERROR(VLOOKUP(CONCATENATE($D69,AC$3),加工_集計用!$A:$F,6,0),0)</f>
        <v>0</v>
      </c>
      <c r="AD69" s="92">
        <f t="shared" si="4"/>
        <v>0</v>
      </c>
    </row>
    <row r="70" spans="2:30">
      <c r="B70" s="87"/>
      <c r="C70" s="88" t="s">
        <v>227</v>
      </c>
      <c r="D70" s="93" t="str">
        <f>"【管】"&amp;使い方・設定!D78</f>
        <v>【管】受取会費追加勘定科目4</v>
      </c>
      <c r="E70" s="66"/>
      <c r="F70" s="89"/>
      <c r="G70" s="90"/>
      <c r="H70" s="90"/>
      <c r="I70" s="90"/>
      <c r="J70" s="90"/>
      <c r="K70" s="90"/>
      <c r="L70" s="90"/>
      <c r="M70" s="90"/>
      <c r="N70" s="90"/>
      <c r="O70" s="90"/>
      <c r="P70" s="94">
        <f t="shared" si="1"/>
        <v>0</v>
      </c>
      <c r="Q70" s="92">
        <f t="shared" si="2"/>
        <v>0</v>
      </c>
      <c r="R70" s="86" t="str">
        <f t="shared" si="3"/>
        <v/>
      </c>
      <c r="S70" s="90"/>
      <c r="T70" s="90"/>
      <c r="U70" s="90"/>
      <c r="V70" s="90"/>
      <c r="W70" s="90"/>
      <c r="X70" s="90"/>
      <c r="Y70" s="90"/>
      <c r="Z70" s="90"/>
      <c r="AA70" s="90"/>
      <c r="AB70" s="90"/>
      <c r="AC70" s="91">
        <f>IFERROR(VLOOKUP(CONCATENATE($D70,AC$3),加工_集計用!$A:$F,6,0),0)</f>
        <v>0</v>
      </c>
      <c r="AD70" s="92">
        <f t="shared" si="4"/>
        <v>0</v>
      </c>
    </row>
    <row r="71" spans="2:30">
      <c r="B71" s="87"/>
      <c r="C71" s="88" t="s">
        <v>227</v>
      </c>
      <c r="D71" s="93" t="str">
        <f>"【管】"&amp;使い方・設定!D79</f>
        <v>【管】受取会費追加勘定科目5</v>
      </c>
      <c r="E71" s="66"/>
      <c r="F71" s="89"/>
      <c r="G71" s="90"/>
      <c r="H71" s="90"/>
      <c r="I71" s="90"/>
      <c r="J71" s="90"/>
      <c r="K71" s="90"/>
      <c r="L71" s="90"/>
      <c r="M71" s="90"/>
      <c r="N71" s="90"/>
      <c r="O71" s="90"/>
      <c r="P71" s="94">
        <f t="shared" si="1"/>
        <v>0</v>
      </c>
      <c r="Q71" s="92">
        <f t="shared" si="2"/>
        <v>0</v>
      </c>
      <c r="R71" s="86" t="str">
        <f t="shared" si="3"/>
        <v/>
      </c>
      <c r="S71" s="90"/>
      <c r="T71" s="90"/>
      <c r="U71" s="90"/>
      <c r="V71" s="90"/>
      <c r="W71" s="90"/>
      <c r="X71" s="90"/>
      <c r="Y71" s="90"/>
      <c r="Z71" s="90"/>
      <c r="AA71" s="90"/>
      <c r="AB71" s="90"/>
      <c r="AC71" s="91">
        <f>IFERROR(VLOOKUP(CONCATENATE($D71,AC$3),加工_集計用!$A:$F,6,0),0)</f>
        <v>0</v>
      </c>
      <c r="AD71" s="92">
        <f t="shared" si="4"/>
        <v>0</v>
      </c>
    </row>
    <row r="72" spans="2:30">
      <c r="B72" s="87"/>
      <c r="C72" s="88" t="s">
        <v>227</v>
      </c>
      <c r="D72" s="93" t="str">
        <f>"【管】"&amp;使い方・設定!D80</f>
        <v>【管】受取会費追加勘定科目6</v>
      </c>
      <c r="E72" s="66"/>
      <c r="F72" s="89"/>
      <c r="G72" s="90"/>
      <c r="H72" s="90"/>
      <c r="I72" s="90"/>
      <c r="J72" s="90"/>
      <c r="K72" s="90"/>
      <c r="L72" s="90"/>
      <c r="M72" s="90"/>
      <c r="N72" s="90"/>
      <c r="O72" s="90"/>
      <c r="P72" s="94">
        <f t="shared" si="1"/>
        <v>0</v>
      </c>
      <c r="Q72" s="92">
        <f t="shared" si="2"/>
        <v>0</v>
      </c>
      <c r="R72" s="86" t="str">
        <f t="shared" si="3"/>
        <v/>
      </c>
      <c r="S72" s="90"/>
      <c r="T72" s="90"/>
      <c r="U72" s="90"/>
      <c r="V72" s="90"/>
      <c r="W72" s="90"/>
      <c r="X72" s="90"/>
      <c r="Y72" s="90"/>
      <c r="Z72" s="90"/>
      <c r="AA72" s="90"/>
      <c r="AB72" s="90"/>
      <c r="AC72" s="91">
        <f>IFERROR(VLOOKUP(CONCATENATE($D72,AC$3),加工_集計用!$A:$F,6,0),0)</f>
        <v>0</v>
      </c>
      <c r="AD72" s="92">
        <f t="shared" si="4"/>
        <v>0</v>
      </c>
    </row>
    <row r="73" spans="2:30">
      <c r="B73" s="87"/>
      <c r="C73" s="88" t="s">
        <v>227</v>
      </c>
      <c r="D73" s="93" t="str">
        <f>"【管】"&amp;使い方・設定!D81</f>
        <v>【管】受取会費追加勘定科目7</v>
      </c>
      <c r="E73" s="66"/>
      <c r="F73" s="89"/>
      <c r="G73" s="90"/>
      <c r="H73" s="90"/>
      <c r="I73" s="90"/>
      <c r="J73" s="90"/>
      <c r="K73" s="90"/>
      <c r="L73" s="90"/>
      <c r="M73" s="90"/>
      <c r="N73" s="90"/>
      <c r="O73" s="90"/>
      <c r="P73" s="94">
        <f t="shared" si="1"/>
        <v>0</v>
      </c>
      <c r="Q73" s="92">
        <f t="shared" si="2"/>
        <v>0</v>
      </c>
      <c r="R73" s="86" t="str">
        <f t="shared" si="3"/>
        <v/>
      </c>
      <c r="S73" s="90"/>
      <c r="T73" s="90"/>
      <c r="U73" s="90"/>
      <c r="V73" s="90"/>
      <c r="W73" s="90"/>
      <c r="X73" s="90"/>
      <c r="Y73" s="90"/>
      <c r="Z73" s="90"/>
      <c r="AA73" s="90"/>
      <c r="AB73" s="90"/>
      <c r="AC73" s="91">
        <f>IFERROR(VLOOKUP(CONCATENATE($D73,AC$3),加工_集計用!$A:$F,6,0),0)</f>
        <v>0</v>
      </c>
      <c r="AD73" s="92">
        <f t="shared" si="4"/>
        <v>0</v>
      </c>
    </row>
    <row r="74" spans="2:30">
      <c r="B74" s="87"/>
      <c r="C74" s="88" t="s">
        <v>227</v>
      </c>
      <c r="D74" s="93" t="str">
        <f>"【管】"&amp;使い方・設定!D82</f>
        <v>【管】受取会費追加勘定科目8</v>
      </c>
      <c r="E74" s="66"/>
      <c r="F74" s="89"/>
      <c r="G74" s="90"/>
      <c r="H74" s="90"/>
      <c r="I74" s="90"/>
      <c r="J74" s="90"/>
      <c r="K74" s="90"/>
      <c r="L74" s="90"/>
      <c r="M74" s="90"/>
      <c r="N74" s="90"/>
      <c r="O74" s="90"/>
      <c r="P74" s="94">
        <f t="shared" si="1"/>
        <v>0</v>
      </c>
      <c r="Q74" s="92">
        <f t="shared" si="2"/>
        <v>0</v>
      </c>
      <c r="R74" s="86" t="str">
        <f t="shared" si="3"/>
        <v/>
      </c>
      <c r="S74" s="90"/>
      <c r="T74" s="90"/>
      <c r="U74" s="90"/>
      <c r="V74" s="90"/>
      <c r="W74" s="90"/>
      <c r="X74" s="90"/>
      <c r="Y74" s="90"/>
      <c r="Z74" s="90"/>
      <c r="AA74" s="90"/>
      <c r="AB74" s="90"/>
      <c r="AC74" s="91">
        <f>IFERROR(VLOOKUP(CONCATENATE($D74,AC$3),加工_集計用!$A:$F,6,0),0)</f>
        <v>0</v>
      </c>
      <c r="AD74" s="92">
        <f t="shared" si="4"/>
        <v>0</v>
      </c>
    </row>
    <row r="75" spans="2:30">
      <c r="B75" s="87"/>
      <c r="C75" s="88" t="s">
        <v>227</v>
      </c>
      <c r="D75" s="93" t="str">
        <f>"【管】"&amp;使い方・設定!D83</f>
        <v>【管】受取会費追加勘定科目9</v>
      </c>
      <c r="E75" s="66"/>
      <c r="F75" s="89"/>
      <c r="G75" s="90"/>
      <c r="H75" s="90"/>
      <c r="I75" s="90"/>
      <c r="J75" s="90"/>
      <c r="K75" s="90"/>
      <c r="L75" s="90"/>
      <c r="M75" s="90"/>
      <c r="N75" s="90"/>
      <c r="O75" s="90"/>
      <c r="P75" s="94">
        <f t="shared" si="1"/>
        <v>0</v>
      </c>
      <c r="Q75" s="92">
        <f t="shared" si="2"/>
        <v>0</v>
      </c>
      <c r="R75" s="86" t="str">
        <f t="shared" si="3"/>
        <v/>
      </c>
      <c r="S75" s="90"/>
      <c r="T75" s="90"/>
      <c r="U75" s="90"/>
      <c r="V75" s="90"/>
      <c r="W75" s="90"/>
      <c r="X75" s="90"/>
      <c r="Y75" s="90"/>
      <c r="Z75" s="90"/>
      <c r="AA75" s="90"/>
      <c r="AB75" s="90"/>
      <c r="AC75" s="91">
        <f>IFERROR(VLOOKUP(CONCATENATE($D75,AC$3),加工_集計用!$A:$F,6,0),0)</f>
        <v>0</v>
      </c>
      <c r="AD75" s="92">
        <f t="shared" si="4"/>
        <v>0</v>
      </c>
    </row>
    <row r="76" spans="2:30">
      <c r="B76" s="87"/>
      <c r="C76" s="88" t="s">
        <v>227</v>
      </c>
      <c r="D76" s="93" t="str">
        <f>"【管】"&amp;使い方・設定!D84</f>
        <v>【管】受取会費追加勘定科目10</v>
      </c>
      <c r="E76" s="66"/>
      <c r="F76" s="89"/>
      <c r="G76" s="90"/>
      <c r="H76" s="90"/>
      <c r="I76" s="90"/>
      <c r="J76" s="90"/>
      <c r="K76" s="90"/>
      <c r="L76" s="90"/>
      <c r="M76" s="90"/>
      <c r="N76" s="90"/>
      <c r="O76" s="90"/>
      <c r="P76" s="94">
        <f t="shared" si="1"/>
        <v>0</v>
      </c>
      <c r="Q76" s="92">
        <f t="shared" si="2"/>
        <v>0</v>
      </c>
      <c r="R76" s="86" t="str">
        <f t="shared" si="3"/>
        <v/>
      </c>
      <c r="S76" s="90"/>
      <c r="T76" s="90"/>
      <c r="U76" s="90"/>
      <c r="V76" s="90"/>
      <c r="W76" s="90"/>
      <c r="X76" s="90"/>
      <c r="Y76" s="90"/>
      <c r="Z76" s="90"/>
      <c r="AA76" s="90"/>
      <c r="AB76" s="90"/>
      <c r="AC76" s="91">
        <f>IFERROR(VLOOKUP(CONCATENATE($D76,AC$3),加工_集計用!$A:$F,6,0),0)</f>
        <v>0</v>
      </c>
      <c r="AD76" s="92">
        <f t="shared" si="4"/>
        <v>0</v>
      </c>
    </row>
    <row r="77" spans="2:30">
      <c r="B77" s="87"/>
      <c r="C77" s="88" t="s">
        <v>227</v>
      </c>
      <c r="D77" s="38" t="s">
        <v>230</v>
      </c>
      <c r="E77" s="66"/>
      <c r="F77" s="89"/>
      <c r="G77" s="90"/>
      <c r="H77" s="90"/>
      <c r="I77" s="90"/>
      <c r="J77" s="90"/>
      <c r="K77" s="90"/>
      <c r="L77" s="90"/>
      <c r="M77" s="90"/>
      <c r="N77" s="90"/>
      <c r="O77" s="90"/>
      <c r="P77" s="91">
        <f t="shared" si="1"/>
        <v>0</v>
      </c>
      <c r="Q77" s="92">
        <f t="shared" si="2"/>
        <v>0</v>
      </c>
      <c r="R77" s="86" t="str">
        <f t="shared" si="3"/>
        <v/>
      </c>
      <c r="S77" s="90"/>
      <c r="T77" s="90"/>
      <c r="U77" s="90"/>
      <c r="V77" s="90"/>
      <c r="W77" s="90"/>
      <c r="X77" s="90"/>
      <c r="Y77" s="90"/>
      <c r="Z77" s="90"/>
      <c r="AA77" s="90"/>
      <c r="AB77" s="90"/>
      <c r="AC77" s="91">
        <f>IFERROR(VLOOKUP(CONCATENATE($D77,AC$3),加工_集計用!$A:$F,6,0),0)</f>
        <v>0</v>
      </c>
      <c r="AD77" s="92">
        <f t="shared" si="4"/>
        <v>0</v>
      </c>
    </row>
    <row r="78" spans="2:30">
      <c r="B78" s="87"/>
      <c r="C78" s="88" t="s">
        <v>227</v>
      </c>
      <c r="D78" s="38" t="s">
        <v>231</v>
      </c>
      <c r="E78" s="66"/>
      <c r="F78" s="89"/>
      <c r="G78" s="90"/>
      <c r="H78" s="90"/>
      <c r="I78" s="90"/>
      <c r="J78" s="90"/>
      <c r="K78" s="90"/>
      <c r="L78" s="90"/>
      <c r="M78" s="90"/>
      <c r="N78" s="90"/>
      <c r="O78" s="90"/>
      <c r="P78" s="91">
        <f t="shared" si="1"/>
        <v>0</v>
      </c>
      <c r="Q78" s="92">
        <f t="shared" si="2"/>
        <v>0</v>
      </c>
      <c r="R78" s="86" t="str">
        <f t="shared" si="3"/>
        <v/>
      </c>
      <c r="S78" s="90"/>
      <c r="T78" s="90"/>
      <c r="U78" s="90"/>
      <c r="V78" s="90"/>
      <c r="W78" s="90"/>
      <c r="X78" s="90"/>
      <c r="Y78" s="90"/>
      <c r="Z78" s="90"/>
      <c r="AA78" s="90"/>
      <c r="AB78" s="90"/>
      <c r="AC78" s="91">
        <f>IFERROR(VLOOKUP(CONCATENATE($D78,AC$3),加工_集計用!$A:$F,6,0),0)</f>
        <v>0</v>
      </c>
      <c r="AD78" s="92">
        <f t="shared" si="4"/>
        <v>0</v>
      </c>
    </row>
    <row r="79" spans="2:30">
      <c r="B79" s="87"/>
      <c r="C79" s="88" t="s">
        <v>227</v>
      </c>
      <c r="D79" s="38" t="s">
        <v>835</v>
      </c>
      <c r="E79" s="66"/>
      <c r="F79" s="89"/>
      <c r="G79" s="90"/>
      <c r="H79" s="90"/>
      <c r="I79" s="90"/>
      <c r="J79" s="90"/>
      <c r="K79" s="90"/>
      <c r="L79" s="90"/>
      <c r="M79" s="90"/>
      <c r="N79" s="90"/>
      <c r="O79" s="90"/>
      <c r="P79" s="91">
        <f t="shared" si="1"/>
        <v>0</v>
      </c>
      <c r="Q79" s="92">
        <f t="shared" si="2"/>
        <v>0</v>
      </c>
      <c r="R79" s="86" t="str">
        <f t="shared" si="3"/>
        <v/>
      </c>
      <c r="S79" s="90"/>
      <c r="T79" s="90"/>
      <c r="U79" s="90"/>
      <c r="V79" s="90"/>
      <c r="W79" s="90"/>
      <c r="X79" s="90"/>
      <c r="Y79" s="90"/>
      <c r="Z79" s="90"/>
      <c r="AA79" s="90"/>
      <c r="AB79" s="90"/>
      <c r="AC79" s="91">
        <f>IFERROR(VLOOKUP(CONCATENATE($D79,AC$3),加工_集計用!$A:$F,6,0),0)</f>
        <v>0</v>
      </c>
      <c r="AD79" s="92">
        <f t="shared" si="4"/>
        <v>0</v>
      </c>
    </row>
    <row r="80" spans="2:30">
      <c r="B80" s="87"/>
      <c r="C80" s="88" t="s">
        <v>227</v>
      </c>
      <c r="D80" s="38" t="s">
        <v>836</v>
      </c>
      <c r="E80" s="66"/>
      <c r="F80" s="89"/>
      <c r="G80" s="90"/>
      <c r="H80" s="90"/>
      <c r="I80" s="90"/>
      <c r="J80" s="90"/>
      <c r="K80" s="90"/>
      <c r="L80" s="90"/>
      <c r="M80" s="90"/>
      <c r="N80" s="90"/>
      <c r="O80" s="90"/>
      <c r="P80" s="95">
        <f t="shared" si="1"/>
        <v>0</v>
      </c>
      <c r="Q80" s="92">
        <f t="shared" si="2"/>
        <v>0</v>
      </c>
      <c r="R80" s="86" t="str">
        <f t="shared" si="3"/>
        <v/>
      </c>
      <c r="S80" s="90"/>
      <c r="T80" s="90"/>
      <c r="U80" s="90"/>
      <c r="V80" s="90"/>
      <c r="W80" s="90"/>
      <c r="X80" s="90"/>
      <c r="Y80" s="90"/>
      <c r="Z80" s="90"/>
      <c r="AA80" s="90"/>
      <c r="AB80" s="90"/>
      <c r="AC80" s="91">
        <f>IFERROR(VLOOKUP(CONCATENATE($D80,AC$3),加工_集計用!$A:$F,6,0),0)</f>
        <v>0</v>
      </c>
      <c r="AD80" s="92">
        <f t="shared" si="4"/>
        <v>0</v>
      </c>
    </row>
    <row r="81" spans="2:30">
      <c r="B81" s="87"/>
      <c r="C81" s="88" t="s">
        <v>227</v>
      </c>
      <c r="D81" s="93" t="str">
        <f>"【管】"&amp;使い方・設定!B88</f>
        <v>【管】受取寄付金追加勘定科目1</v>
      </c>
      <c r="E81" s="66"/>
      <c r="F81" s="89"/>
      <c r="G81" s="90"/>
      <c r="H81" s="90"/>
      <c r="I81" s="90"/>
      <c r="J81" s="90"/>
      <c r="K81" s="90"/>
      <c r="L81" s="90"/>
      <c r="M81" s="90"/>
      <c r="N81" s="90"/>
      <c r="O81" s="90"/>
      <c r="P81" s="94">
        <f t="shared" si="1"/>
        <v>0</v>
      </c>
      <c r="Q81" s="92">
        <f t="shared" si="2"/>
        <v>0</v>
      </c>
      <c r="R81" s="86" t="str">
        <f t="shared" si="3"/>
        <v/>
      </c>
      <c r="S81" s="90"/>
      <c r="T81" s="90"/>
      <c r="U81" s="90"/>
      <c r="V81" s="90"/>
      <c r="W81" s="90"/>
      <c r="X81" s="90"/>
      <c r="Y81" s="90"/>
      <c r="Z81" s="90"/>
      <c r="AA81" s="90"/>
      <c r="AB81" s="90"/>
      <c r="AC81" s="91">
        <f>IFERROR(VLOOKUP(CONCATENATE($D81,AC$3),加工_集計用!$A:$F,6,0),0)</f>
        <v>0</v>
      </c>
      <c r="AD81" s="92">
        <f t="shared" si="4"/>
        <v>0</v>
      </c>
    </row>
    <row r="82" spans="2:30">
      <c r="B82" s="87"/>
      <c r="C82" s="88" t="s">
        <v>227</v>
      </c>
      <c r="D82" s="93" t="str">
        <f>"【管】"&amp;使い方・設定!B89</f>
        <v>【管】受取寄付金追加勘定科目2</v>
      </c>
      <c r="E82" s="66"/>
      <c r="F82" s="89"/>
      <c r="G82" s="90"/>
      <c r="H82" s="90"/>
      <c r="I82" s="90"/>
      <c r="J82" s="90"/>
      <c r="K82" s="90"/>
      <c r="L82" s="90"/>
      <c r="M82" s="90"/>
      <c r="N82" s="90"/>
      <c r="O82" s="90"/>
      <c r="P82" s="94">
        <f t="shared" si="1"/>
        <v>0</v>
      </c>
      <c r="Q82" s="92">
        <f t="shared" si="2"/>
        <v>0</v>
      </c>
      <c r="R82" s="86" t="str">
        <f t="shared" si="3"/>
        <v/>
      </c>
      <c r="S82" s="90"/>
      <c r="T82" s="90"/>
      <c r="U82" s="90"/>
      <c r="V82" s="90"/>
      <c r="W82" s="90"/>
      <c r="X82" s="90"/>
      <c r="Y82" s="90"/>
      <c r="Z82" s="90"/>
      <c r="AA82" s="90"/>
      <c r="AB82" s="90"/>
      <c r="AC82" s="91">
        <f>IFERROR(VLOOKUP(CONCATENATE($D82,AC$3),加工_集計用!$A:$F,6,0),0)</f>
        <v>0</v>
      </c>
      <c r="AD82" s="92">
        <f t="shared" si="4"/>
        <v>0</v>
      </c>
    </row>
    <row r="83" spans="2:30">
      <c r="B83" s="87"/>
      <c r="C83" s="88" t="s">
        <v>227</v>
      </c>
      <c r="D83" s="93" t="str">
        <f>"【管】"&amp;使い方・設定!B90</f>
        <v>【管】受取寄付金追加勘定科目3</v>
      </c>
      <c r="E83" s="66"/>
      <c r="F83" s="89"/>
      <c r="G83" s="90"/>
      <c r="H83" s="90"/>
      <c r="I83" s="90"/>
      <c r="J83" s="90"/>
      <c r="K83" s="90"/>
      <c r="L83" s="90"/>
      <c r="M83" s="90"/>
      <c r="N83" s="90"/>
      <c r="O83" s="90"/>
      <c r="P83" s="94">
        <f t="shared" si="1"/>
        <v>0</v>
      </c>
      <c r="Q83" s="92">
        <f t="shared" si="2"/>
        <v>0</v>
      </c>
      <c r="R83" s="86" t="str">
        <f t="shared" si="3"/>
        <v/>
      </c>
      <c r="S83" s="90"/>
      <c r="T83" s="90"/>
      <c r="U83" s="90"/>
      <c r="V83" s="90"/>
      <c r="W83" s="90"/>
      <c r="X83" s="90"/>
      <c r="Y83" s="90"/>
      <c r="Z83" s="90"/>
      <c r="AA83" s="90"/>
      <c r="AB83" s="90"/>
      <c r="AC83" s="91">
        <f>IFERROR(VLOOKUP(CONCATENATE($D83,AC$3),加工_集計用!$A:$F,6,0),0)</f>
        <v>0</v>
      </c>
      <c r="AD83" s="92">
        <f t="shared" si="4"/>
        <v>0</v>
      </c>
    </row>
    <row r="84" spans="2:30">
      <c r="B84" s="87"/>
      <c r="C84" s="88" t="s">
        <v>227</v>
      </c>
      <c r="D84" s="93" t="str">
        <f>"【管】"&amp;使い方・設定!B91</f>
        <v>【管】受取寄付金追加勘定科目4</v>
      </c>
      <c r="E84" s="66"/>
      <c r="F84" s="89"/>
      <c r="G84" s="90"/>
      <c r="H84" s="90"/>
      <c r="I84" s="90"/>
      <c r="J84" s="90"/>
      <c r="K84" s="90"/>
      <c r="L84" s="90"/>
      <c r="M84" s="90"/>
      <c r="N84" s="90"/>
      <c r="O84" s="90"/>
      <c r="P84" s="94">
        <f t="shared" si="1"/>
        <v>0</v>
      </c>
      <c r="Q84" s="92">
        <f t="shared" si="2"/>
        <v>0</v>
      </c>
      <c r="R84" s="86" t="str">
        <f t="shared" si="3"/>
        <v/>
      </c>
      <c r="S84" s="90"/>
      <c r="T84" s="90"/>
      <c r="U84" s="90"/>
      <c r="V84" s="90"/>
      <c r="W84" s="90"/>
      <c r="X84" s="90"/>
      <c r="Y84" s="90"/>
      <c r="Z84" s="90"/>
      <c r="AA84" s="90"/>
      <c r="AB84" s="90"/>
      <c r="AC84" s="91">
        <f>IFERROR(VLOOKUP(CONCATENATE($D84,AC$3),加工_集計用!$A:$F,6,0),0)</f>
        <v>0</v>
      </c>
      <c r="AD84" s="92">
        <f t="shared" si="4"/>
        <v>0</v>
      </c>
    </row>
    <row r="85" spans="2:30">
      <c r="B85" s="87"/>
      <c r="C85" s="88" t="s">
        <v>227</v>
      </c>
      <c r="D85" s="93" t="str">
        <f>"【管】"&amp;使い方・設定!B92</f>
        <v>【管】受取寄付金追加勘定科目5</v>
      </c>
      <c r="E85" s="66"/>
      <c r="F85" s="89"/>
      <c r="G85" s="90"/>
      <c r="H85" s="90"/>
      <c r="I85" s="90"/>
      <c r="J85" s="90"/>
      <c r="K85" s="90"/>
      <c r="L85" s="90"/>
      <c r="M85" s="90"/>
      <c r="N85" s="90"/>
      <c r="O85" s="90"/>
      <c r="P85" s="94">
        <f t="shared" si="1"/>
        <v>0</v>
      </c>
      <c r="Q85" s="92">
        <f t="shared" si="2"/>
        <v>0</v>
      </c>
      <c r="R85" s="86" t="str">
        <f t="shared" si="3"/>
        <v/>
      </c>
      <c r="S85" s="90"/>
      <c r="T85" s="90"/>
      <c r="U85" s="90"/>
      <c r="V85" s="90"/>
      <c r="W85" s="90"/>
      <c r="X85" s="90"/>
      <c r="Y85" s="90"/>
      <c r="Z85" s="90"/>
      <c r="AA85" s="90"/>
      <c r="AB85" s="90"/>
      <c r="AC85" s="91">
        <f>IFERROR(VLOOKUP(CONCATENATE($D85,AC$3),加工_集計用!$A:$F,6,0),0)</f>
        <v>0</v>
      </c>
      <c r="AD85" s="92">
        <f t="shared" si="4"/>
        <v>0</v>
      </c>
    </row>
    <row r="86" spans="2:30">
      <c r="B86" s="87"/>
      <c r="C86" s="88" t="s">
        <v>227</v>
      </c>
      <c r="D86" s="93" t="str">
        <f>"【管】"&amp;使い方・設定!B93</f>
        <v>【管】受取寄付金追加勘定科目6</v>
      </c>
      <c r="E86" s="66"/>
      <c r="F86" s="89"/>
      <c r="G86" s="90"/>
      <c r="H86" s="90"/>
      <c r="I86" s="90"/>
      <c r="J86" s="90"/>
      <c r="K86" s="90"/>
      <c r="L86" s="90"/>
      <c r="M86" s="90"/>
      <c r="N86" s="90"/>
      <c r="O86" s="90"/>
      <c r="P86" s="94">
        <f t="shared" si="1"/>
        <v>0</v>
      </c>
      <c r="Q86" s="92">
        <f t="shared" si="2"/>
        <v>0</v>
      </c>
      <c r="R86" s="86" t="str">
        <f t="shared" si="3"/>
        <v/>
      </c>
      <c r="S86" s="90"/>
      <c r="T86" s="90"/>
      <c r="U86" s="90"/>
      <c r="V86" s="90"/>
      <c r="W86" s="90"/>
      <c r="X86" s="90"/>
      <c r="Y86" s="90"/>
      <c r="Z86" s="90"/>
      <c r="AA86" s="90"/>
      <c r="AB86" s="90"/>
      <c r="AC86" s="91">
        <f>IFERROR(VLOOKUP(CONCATENATE($D86,AC$3),加工_集計用!$A:$F,6,0),0)</f>
        <v>0</v>
      </c>
      <c r="AD86" s="92">
        <f t="shared" si="4"/>
        <v>0</v>
      </c>
    </row>
    <row r="87" spans="2:30">
      <c r="B87" s="87"/>
      <c r="C87" s="88" t="s">
        <v>227</v>
      </c>
      <c r="D87" s="93" t="str">
        <f>"【管】"&amp;使い方・設定!B94</f>
        <v>【管】受取寄付金追加勘定科目7</v>
      </c>
      <c r="E87" s="66"/>
      <c r="F87" s="89"/>
      <c r="G87" s="90"/>
      <c r="H87" s="90"/>
      <c r="I87" s="90"/>
      <c r="J87" s="90"/>
      <c r="K87" s="90"/>
      <c r="L87" s="90"/>
      <c r="M87" s="90"/>
      <c r="N87" s="90"/>
      <c r="O87" s="90"/>
      <c r="P87" s="94">
        <f t="shared" si="1"/>
        <v>0</v>
      </c>
      <c r="Q87" s="92">
        <f t="shared" si="2"/>
        <v>0</v>
      </c>
      <c r="R87" s="86" t="str">
        <f t="shared" si="3"/>
        <v/>
      </c>
      <c r="S87" s="90"/>
      <c r="T87" s="90"/>
      <c r="U87" s="90"/>
      <c r="V87" s="90"/>
      <c r="W87" s="90"/>
      <c r="X87" s="90"/>
      <c r="Y87" s="90"/>
      <c r="Z87" s="90"/>
      <c r="AA87" s="90"/>
      <c r="AB87" s="90"/>
      <c r="AC87" s="91">
        <f>IFERROR(VLOOKUP(CONCATENATE($D87,AC$3),加工_集計用!$A:$F,6,0),0)</f>
        <v>0</v>
      </c>
      <c r="AD87" s="92">
        <f t="shared" si="4"/>
        <v>0</v>
      </c>
    </row>
    <row r="88" spans="2:30">
      <c r="B88" s="87"/>
      <c r="C88" s="88" t="s">
        <v>227</v>
      </c>
      <c r="D88" s="93" t="str">
        <f>"【管】"&amp;使い方・設定!B95</f>
        <v>【管】受取寄付金追加勘定科目8</v>
      </c>
      <c r="E88" s="66"/>
      <c r="F88" s="89"/>
      <c r="G88" s="90"/>
      <c r="H88" s="90"/>
      <c r="I88" s="90"/>
      <c r="J88" s="90"/>
      <c r="K88" s="90"/>
      <c r="L88" s="90"/>
      <c r="M88" s="90"/>
      <c r="N88" s="90"/>
      <c r="O88" s="90"/>
      <c r="P88" s="94">
        <f t="shared" si="1"/>
        <v>0</v>
      </c>
      <c r="Q88" s="92">
        <f t="shared" si="2"/>
        <v>0</v>
      </c>
      <c r="R88" s="86" t="str">
        <f t="shared" si="3"/>
        <v/>
      </c>
      <c r="S88" s="90"/>
      <c r="T88" s="90"/>
      <c r="U88" s="90"/>
      <c r="V88" s="90"/>
      <c r="W88" s="90"/>
      <c r="X88" s="90"/>
      <c r="Y88" s="90"/>
      <c r="Z88" s="90"/>
      <c r="AA88" s="90"/>
      <c r="AB88" s="90"/>
      <c r="AC88" s="91">
        <f>IFERROR(VLOOKUP(CONCATENATE($D88,AC$3),加工_集計用!$A:$F,6,0),0)</f>
        <v>0</v>
      </c>
      <c r="AD88" s="92">
        <f t="shared" si="4"/>
        <v>0</v>
      </c>
    </row>
    <row r="89" spans="2:30">
      <c r="B89" s="87"/>
      <c r="C89" s="88" t="s">
        <v>227</v>
      </c>
      <c r="D89" s="93" t="str">
        <f>"【管】"&amp;使い方・設定!B96</f>
        <v>【管】受取寄付金追加勘定科目9</v>
      </c>
      <c r="E89" s="66"/>
      <c r="F89" s="89"/>
      <c r="G89" s="90"/>
      <c r="H89" s="90"/>
      <c r="I89" s="90"/>
      <c r="J89" s="90"/>
      <c r="K89" s="90"/>
      <c r="L89" s="90"/>
      <c r="M89" s="90"/>
      <c r="N89" s="90"/>
      <c r="O89" s="90"/>
      <c r="P89" s="94">
        <f t="shared" si="1"/>
        <v>0</v>
      </c>
      <c r="Q89" s="92">
        <f t="shared" si="2"/>
        <v>0</v>
      </c>
      <c r="R89" s="86" t="str">
        <f t="shared" si="3"/>
        <v/>
      </c>
      <c r="S89" s="90"/>
      <c r="T89" s="90"/>
      <c r="U89" s="90"/>
      <c r="V89" s="90"/>
      <c r="W89" s="90"/>
      <c r="X89" s="90"/>
      <c r="Y89" s="90"/>
      <c r="Z89" s="90"/>
      <c r="AA89" s="90"/>
      <c r="AB89" s="90"/>
      <c r="AC89" s="91">
        <f>IFERROR(VLOOKUP(CONCATENATE($D89,AC$3),加工_集計用!$A:$F,6,0),0)</f>
        <v>0</v>
      </c>
      <c r="AD89" s="92">
        <f t="shared" si="4"/>
        <v>0</v>
      </c>
    </row>
    <row r="90" spans="2:30">
      <c r="B90" s="87"/>
      <c r="C90" s="96" t="s">
        <v>227</v>
      </c>
      <c r="D90" s="93" t="str">
        <f>"【管】"&amp;使い方・設定!B97</f>
        <v>【管】受取寄付金追加勘定科目10</v>
      </c>
      <c r="E90" s="66"/>
      <c r="F90" s="89"/>
      <c r="G90" s="90"/>
      <c r="H90" s="90"/>
      <c r="I90" s="90"/>
      <c r="J90" s="90"/>
      <c r="K90" s="90"/>
      <c r="L90" s="90"/>
      <c r="M90" s="90"/>
      <c r="N90" s="90"/>
      <c r="O90" s="90"/>
      <c r="P90" s="94">
        <f t="shared" si="1"/>
        <v>0</v>
      </c>
      <c r="Q90" s="92">
        <f t="shared" si="2"/>
        <v>0</v>
      </c>
      <c r="R90" s="86" t="str">
        <f t="shared" si="3"/>
        <v/>
      </c>
      <c r="S90" s="90"/>
      <c r="T90" s="90"/>
      <c r="U90" s="90"/>
      <c r="V90" s="90"/>
      <c r="W90" s="90"/>
      <c r="X90" s="90"/>
      <c r="Y90" s="90"/>
      <c r="Z90" s="90"/>
      <c r="AA90" s="90"/>
      <c r="AB90" s="90"/>
      <c r="AC90" s="91">
        <f>IFERROR(VLOOKUP(CONCATENATE($D90,AC$3),加工_集計用!$A:$F,6,0),0)</f>
        <v>0</v>
      </c>
      <c r="AD90" s="92">
        <f t="shared" si="4"/>
        <v>0</v>
      </c>
    </row>
    <row r="91" spans="2:30">
      <c r="B91" s="87"/>
      <c r="C91" s="97" t="s">
        <v>232</v>
      </c>
      <c r="D91" s="38" t="s">
        <v>233</v>
      </c>
      <c r="E91" s="66"/>
      <c r="F91" s="98">
        <f t="shared" ref="F91:F104" si="5">S91</f>
        <v>0</v>
      </c>
      <c r="G91" s="65">
        <f t="shared" ref="G91:G104" si="6">T91</f>
        <v>0</v>
      </c>
      <c r="H91" s="65">
        <f t="shared" ref="H91:H104" si="7">U91</f>
        <v>0</v>
      </c>
      <c r="I91" s="65">
        <f t="shared" ref="I91:I104" si="8">V91</f>
        <v>0</v>
      </c>
      <c r="J91" s="65">
        <f t="shared" ref="J91:J104" si="9">W91</f>
        <v>0</v>
      </c>
      <c r="K91" s="65">
        <f t="shared" ref="K91:K104" si="10">X91</f>
        <v>0</v>
      </c>
      <c r="L91" s="65">
        <f t="shared" ref="L91:L104" si="11">Y91</f>
        <v>0</v>
      </c>
      <c r="M91" s="65">
        <f t="shared" ref="M91:M104" si="12">Z91</f>
        <v>0</v>
      </c>
      <c r="N91" s="65">
        <f t="shared" ref="N91:N104" si="13">AA91</f>
        <v>0</v>
      </c>
      <c r="O91" s="65">
        <f t="shared" ref="O91:O104" si="14">AB91</f>
        <v>0</v>
      </c>
      <c r="P91" s="99"/>
      <c r="Q91" s="92">
        <f t="shared" si="2"/>
        <v>0</v>
      </c>
      <c r="R91" s="86" t="str">
        <f t="shared" si="3"/>
        <v/>
      </c>
      <c r="S91" s="65">
        <f>IFERROR(VLOOKUP(CONCATENATE($D91,S$3),加工_集計用!$A:$F,6,0),0)</f>
        <v>0</v>
      </c>
      <c r="T91" s="65">
        <f>IFERROR(VLOOKUP(CONCATENATE($D91,T$3),加工_集計用!$A:$F,6,0),0)</f>
        <v>0</v>
      </c>
      <c r="U91" s="65">
        <f>IFERROR(VLOOKUP(CONCATENATE($D91,U$3),加工_集計用!$A:$F,6,0),0)</f>
        <v>0</v>
      </c>
      <c r="V91" s="65">
        <f>IFERROR(VLOOKUP(CONCATENATE($D91,V$3),加工_集計用!$A:$F,6,0),0)</f>
        <v>0</v>
      </c>
      <c r="W91" s="65">
        <f>IFERROR(VLOOKUP(CONCATENATE($D91,W$3),加工_集計用!$A:$F,6,0),0)</f>
        <v>0</v>
      </c>
      <c r="X91" s="65">
        <f>IFERROR(VLOOKUP(CONCATENATE($D91,X$3),加工_集計用!$A:$F,6,0),0)</f>
        <v>0</v>
      </c>
      <c r="Y91" s="65">
        <f>IFERROR(VLOOKUP(CONCATENATE($D91,Y$3),加工_集計用!$A:$F,6,0),0)</f>
        <v>0</v>
      </c>
      <c r="Z91" s="65">
        <f>IFERROR(VLOOKUP(CONCATENATE($D91,Z$3),加工_集計用!$A:$F,6,0),0)</f>
        <v>0</v>
      </c>
      <c r="AA91" s="65">
        <f>IFERROR(VLOOKUP(CONCATENATE($D91,AA$3),加工_集計用!$A:$F,6,0),0)</f>
        <v>0</v>
      </c>
      <c r="AB91" s="65">
        <f>IFERROR(VLOOKUP(CONCATENATE($D91,AB$3),加工_集計用!$A:$F,6,0),0)</f>
        <v>0</v>
      </c>
      <c r="AC91" s="99"/>
      <c r="AD91" s="92">
        <f t="shared" si="4"/>
        <v>0</v>
      </c>
    </row>
    <row r="92" spans="2:30">
      <c r="B92" s="87"/>
      <c r="C92" s="97" t="s">
        <v>232</v>
      </c>
      <c r="D92" s="38" t="s">
        <v>234</v>
      </c>
      <c r="E92" s="66"/>
      <c r="F92" s="98">
        <f t="shared" si="5"/>
        <v>0</v>
      </c>
      <c r="G92" s="65">
        <f t="shared" si="6"/>
        <v>0</v>
      </c>
      <c r="H92" s="65">
        <f t="shared" si="7"/>
        <v>0</v>
      </c>
      <c r="I92" s="65">
        <f t="shared" si="8"/>
        <v>0</v>
      </c>
      <c r="J92" s="65">
        <f t="shared" si="9"/>
        <v>0</v>
      </c>
      <c r="K92" s="65">
        <f t="shared" si="10"/>
        <v>0</v>
      </c>
      <c r="L92" s="65">
        <f t="shared" si="11"/>
        <v>0</v>
      </c>
      <c r="M92" s="65">
        <f t="shared" si="12"/>
        <v>0</v>
      </c>
      <c r="N92" s="65">
        <f t="shared" si="13"/>
        <v>0</v>
      </c>
      <c r="O92" s="65">
        <f t="shared" si="14"/>
        <v>0</v>
      </c>
      <c r="P92" s="99"/>
      <c r="Q92" s="92">
        <f t="shared" si="2"/>
        <v>0</v>
      </c>
      <c r="R92" s="86" t="str">
        <f t="shared" si="3"/>
        <v/>
      </c>
      <c r="S92" s="65">
        <f>IFERROR(VLOOKUP(CONCATENATE($D92,S$3),加工_集計用!$A:$F,6,0),0)</f>
        <v>0</v>
      </c>
      <c r="T92" s="65">
        <f>IFERROR(VLOOKUP(CONCATENATE($D92,T$3),加工_集計用!$A:$F,6,0),0)</f>
        <v>0</v>
      </c>
      <c r="U92" s="65">
        <f>IFERROR(VLOOKUP(CONCATENATE($D92,U$3),加工_集計用!$A:$F,6,0),0)</f>
        <v>0</v>
      </c>
      <c r="V92" s="65">
        <f>IFERROR(VLOOKUP(CONCATENATE($D92,V$3),加工_集計用!$A:$F,6,0),0)</f>
        <v>0</v>
      </c>
      <c r="W92" s="65">
        <f>IFERROR(VLOOKUP(CONCATENATE($D92,W$3),加工_集計用!$A:$F,6,0),0)</f>
        <v>0</v>
      </c>
      <c r="X92" s="65">
        <f>IFERROR(VLOOKUP(CONCATENATE($D92,X$3),加工_集計用!$A:$F,6,0),0)</f>
        <v>0</v>
      </c>
      <c r="Y92" s="65">
        <f>IFERROR(VLOOKUP(CONCATENATE($D92,Y$3),加工_集計用!$A:$F,6,0),0)</f>
        <v>0</v>
      </c>
      <c r="Z92" s="65">
        <f>IFERROR(VLOOKUP(CONCATENATE($D92,Z$3),加工_集計用!$A:$F,6,0),0)</f>
        <v>0</v>
      </c>
      <c r="AA92" s="65">
        <f>IFERROR(VLOOKUP(CONCATENATE($D92,AA$3),加工_集計用!$A:$F,6,0),0)</f>
        <v>0</v>
      </c>
      <c r="AB92" s="65">
        <f>IFERROR(VLOOKUP(CONCATENATE($D92,AB$3),加工_集計用!$A:$F,6,0),0)</f>
        <v>0</v>
      </c>
      <c r="AC92" s="99"/>
      <c r="AD92" s="92">
        <f t="shared" si="4"/>
        <v>0</v>
      </c>
    </row>
    <row r="93" spans="2:30">
      <c r="B93" s="87"/>
      <c r="C93" s="97" t="s">
        <v>232</v>
      </c>
      <c r="D93" s="38" t="s">
        <v>235</v>
      </c>
      <c r="E93" s="66"/>
      <c r="F93" s="98">
        <f t="shared" si="5"/>
        <v>0</v>
      </c>
      <c r="G93" s="65">
        <f t="shared" si="6"/>
        <v>0</v>
      </c>
      <c r="H93" s="65">
        <f t="shared" si="7"/>
        <v>0</v>
      </c>
      <c r="I93" s="65">
        <f t="shared" si="8"/>
        <v>0</v>
      </c>
      <c r="J93" s="65">
        <f t="shared" si="9"/>
        <v>0</v>
      </c>
      <c r="K93" s="65">
        <f t="shared" si="10"/>
        <v>0</v>
      </c>
      <c r="L93" s="65">
        <f t="shared" si="11"/>
        <v>0</v>
      </c>
      <c r="M93" s="65">
        <f t="shared" si="12"/>
        <v>0</v>
      </c>
      <c r="N93" s="65">
        <f t="shared" si="13"/>
        <v>0</v>
      </c>
      <c r="O93" s="65">
        <f t="shared" si="14"/>
        <v>0</v>
      </c>
      <c r="P93" s="99"/>
      <c r="Q93" s="92">
        <f t="shared" si="2"/>
        <v>0</v>
      </c>
      <c r="R93" s="86" t="str">
        <f t="shared" si="3"/>
        <v/>
      </c>
      <c r="S93" s="65">
        <f>IFERROR(VLOOKUP(CONCATENATE($D93,S$3),加工_集計用!$A:$F,6,0),0)</f>
        <v>0</v>
      </c>
      <c r="T93" s="65">
        <f>IFERROR(VLOOKUP(CONCATENATE($D93,T$3),加工_集計用!$A:$F,6,0),0)</f>
        <v>0</v>
      </c>
      <c r="U93" s="65">
        <f>IFERROR(VLOOKUP(CONCATENATE($D93,U$3),加工_集計用!$A:$F,6,0),0)</f>
        <v>0</v>
      </c>
      <c r="V93" s="65">
        <f>IFERROR(VLOOKUP(CONCATENATE($D93,V$3),加工_集計用!$A:$F,6,0),0)</f>
        <v>0</v>
      </c>
      <c r="W93" s="65">
        <f>IFERROR(VLOOKUP(CONCATENATE($D93,W$3),加工_集計用!$A:$F,6,0),0)</f>
        <v>0</v>
      </c>
      <c r="X93" s="65">
        <f>IFERROR(VLOOKUP(CONCATENATE($D93,X$3),加工_集計用!$A:$F,6,0),0)</f>
        <v>0</v>
      </c>
      <c r="Y93" s="65">
        <f>IFERROR(VLOOKUP(CONCATENATE($D93,Y$3),加工_集計用!$A:$F,6,0),0)</f>
        <v>0</v>
      </c>
      <c r="Z93" s="65">
        <f>IFERROR(VLOOKUP(CONCATENATE($D93,Z$3),加工_集計用!$A:$F,6,0),0)</f>
        <v>0</v>
      </c>
      <c r="AA93" s="65">
        <f>IFERROR(VLOOKUP(CONCATENATE($D93,AA$3),加工_集計用!$A:$F,6,0),0)</f>
        <v>0</v>
      </c>
      <c r="AB93" s="65">
        <f>IFERROR(VLOOKUP(CONCATENATE($D93,AB$3),加工_集計用!$A:$F,6,0),0)</f>
        <v>0</v>
      </c>
      <c r="AC93" s="99"/>
      <c r="AD93" s="92">
        <f t="shared" si="4"/>
        <v>0</v>
      </c>
    </row>
    <row r="94" spans="2:30">
      <c r="B94" s="87"/>
      <c r="C94" s="97" t="s">
        <v>232</v>
      </c>
      <c r="D94" s="38" t="s">
        <v>236</v>
      </c>
      <c r="E94" s="66"/>
      <c r="F94" s="98">
        <f t="shared" si="5"/>
        <v>0</v>
      </c>
      <c r="G94" s="65">
        <f t="shared" si="6"/>
        <v>0</v>
      </c>
      <c r="H94" s="65">
        <f t="shared" si="7"/>
        <v>0</v>
      </c>
      <c r="I94" s="65">
        <f t="shared" si="8"/>
        <v>0</v>
      </c>
      <c r="J94" s="65">
        <f t="shared" si="9"/>
        <v>0</v>
      </c>
      <c r="K94" s="65">
        <f t="shared" si="10"/>
        <v>0</v>
      </c>
      <c r="L94" s="65">
        <f t="shared" si="11"/>
        <v>0</v>
      </c>
      <c r="M94" s="65">
        <f t="shared" si="12"/>
        <v>0</v>
      </c>
      <c r="N94" s="65">
        <f t="shared" si="13"/>
        <v>0</v>
      </c>
      <c r="O94" s="65">
        <f t="shared" si="14"/>
        <v>0</v>
      </c>
      <c r="P94" s="99"/>
      <c r="Q94" s="92">
        <f t="shared" si="2"/>
        <v>0</v>
      </c>
      <c r="R94" s="86" t="str">
        <f t="shared" si="3"/>
        <v/>
      </c>
      <c r="S94" s="65">
        <f>IFERROR(VLOOKUP(CONCATENATE($D94,S$3),加工_集計用!$A:$F,6,0),0)</f>
        <v>0</v>
      </c>
      <c r="T94" s="65">
        <f>IFERROR(VLOOKUP(CONCATENATE($D94,T$3),加工_集計用!$A:$F,6,0),0)</f>
        <v>0</v>
      </c>
      <c r="U94" s="65">
        <f>IFERROR(VLOOKUP(CONCATENATE($D94,U$3),加工_集計用!$A:$F,6,0),0)</f>
        <v>0</v>
      </c>
      <c r="V94" s="65">
        <f>IFERROR(VLOOKUP(CONCATENATE($D94,V$3),加工_集計用!$A:$F,6,0),0)</f>
        <v>0</v>
      </c>
      <c r="W94" s="65">
        <f>IFERROR(VLOOKUP(CONCATENATE($D94,W$3),加工_集計用!$A:$F,6,0),0)</f>
        <v>0</v>
      </c>
      <c r="X94" s="65">
        <f>IFERROR(VLOOKUP(CONCATENATE($D94,X$3),加工_集計用!$A:$F,6,0),0)</f>
        <v>0</v>
      </c>
      <c r="Y94" s="65">
        <f>IFERROR(VLOOKUP(CONCATENATE($D94,Y$3),加工_集計用!$A:$F,6,0),0)</f>
        <v>0</v>
      </c>
      <c r="Z94" s="65">
        <f>IFERROR(VLOOKUP(CONCATENATE($D94,Z$3),加工_集計用!$A:$F,6,0),0)</f>
        <v>0</v>
      </c>
      <c r="AA94" s="65">
        <f>IFERROR(VLOOKUP(CONCATENATE($D94,AA$3),加工_集計用!$A:$F,6,0),0)</f>
        <v>0</v>
      </c>
      <c r="AB94" s="65">
        <f>IFERROR(VLOOKUP(CONCATENATE($D94,AB$3),加工_集計用!$A:$F,6,0),0)</f>
        <v>0</v>
      </c>
      <c r="AC94" s="99"/>
      <c r="AD94" s="92">
        <f t="shared" si="4"/>
        <v>0</v>
      </c>
    </row>
    <row r="95" spans="2:30">
      <c r="B95" s="87"/>
      <c r="C95" s="97" t="s">
        <v>232</v>
      </c>
      <c r="D95" s="93" t="str">
        <f>"【事】"&amp;使い方・設定!B88</f>
        <v>【事】受取寄付金追加勘定科目1</v>
      </c>
      <c r="E95" s="66"/>
      <c r="F95" s="98">
        <f t="shared" si="5"/>
        <v>0</v>
      </c>
      <c r="G95" s="65">
        <f t="shared" si="6"/>
        <v>0</v>
      </c>
      <c r="H95" s="65">
        <f t="shared" si="7"/>
        <v>0</v>
      </c>
      <c r="I95" s="65">
        <f t="shared" si="8"/>
        <v>0</v>
      </c>
      <c r="J95" s="65">
        <f t="shared" si="9"/>
        <v>0</v>
      </c>
      <c r="K95" s="65">
        <f t="shared" si="10"/>
        <v>0</v>
      </c>
      <c r="L95" s="65">
        <f t="shared" si="11"/>
        <v>0</v>
      </c>
      <c r="M95" s="65">
        <f t="shared" si="12"/>
        <v>0</v>
      </c>
      <c r="N95" s="65">
        <f t="shared" si="13"/>
        <v>0</v>
      </c>
      <c r="O95" s="65">
        <f t="shared" si="14"/>
        <v>0</v>
      </c>
      <c r="P95" s="99"/>
      <c r="Q95" s="92">
        <f t="shared" si="2"/>
        <v>0</v>
      </c>
      <c r="R95" s="86" t="str">
        <f t="shared" si="3"/>
        <v/>
      </c>
      <c r="S95" s="65">
        <f>IFERROR(VLOOKUP(CONCATENATE($D95,S$3),加工_集計用!$A:$F,6,0),0)</f>
        <v>0</v>
      </c>
      <c r="T95" s="65">
        <f>IFERROR(VLOOKUP(CONCATENATE($D95,T$3),加工_集計用!$A:$F,6,0),0)</f>
        <v>0</v>
      </c>
      <c r="U95" s="65">
        <f>IFERROR(VLOOKUP(CONCATENATE($D95,U$3),加工_集計用!$A:$F,6,0),0)</f>
        <v>0</v>
      </c>
      <c r="V95" s="65">
        <f>IFERROR(VLOOKUP(CONCATENATE($D95,V$3),加工_集計用!$A:$F,6,0),0)</f>
        <v>0</v>
      </c>
      <c r="W95" s="65">
        <f>IFERROR(VLOOKUP(CONCATENATE($D95,W$3),加工_集計用!$A:$F,6,0),0)</f>
        <v>0</v>
      </c>
      <c r="X95" s="65">
        <f>IFERROR(VLOOKUP(CONCATENATE($D95,X$3),加工_集計用!$A:$F,6,0),0)</f>
        <v>0</v>
      </c>
      <c r="Y95" s="65">
        <f>IFERROR(VLOOKUP(CONCATENATE($D95,Y$3),加工_集計用!$A:$F,6,0),0)</f>
        <v>0</v>
      </c>
      <c r="Z95" s="65">
        <f>IFERROR(VLOOKUP(CONCATENATE($D95,Z$3),加工_集計用!$A:$F,6,0),0)</f>
        <v>0</v>
      </c>
      <c r="AA95" s="65">
        <f>IFERROR(VLOOKUP(CONCATENATE($D95,AA$3),加工_集計用!$A:$F,6,0),0)</f>
        <v>0</v>
      </c>
      <c r="AB95" s="65">
        <f>IFERROR(VLOOKUP(CONCATENATE($D95,AB$3),加工_集計用!$A:$F,6,0),0)</f>
        <v>0</v>
      </c>
      <c r="AC95" s="99"/>
      <c r="AD95" s="92">
        <f t="shared" si="4"/>
        <v>0</v>
      </c>
    </row>
    <row r="96" spans="2:30">
      <c r="B96" s="87"/>
      <c r="C96" s="97" t="s">
        <v>232</v>
      </c>
      <c r="D96" s="93" t="str">
        <f>"【事】"&amp;使い方・設定!B89</f>
        <v>【事】受取寄付金追加勘定科目2</v>
      </c>
      <c r="E96" s="66"/>
      <c r="F96" s="98">
        <f t="shared" si="5"/>
        <v>0</v>
      </c>
      <c r="G96" s="65">
        <f t="shared" si="6"/>
        <v>0</v>
      </c>
      <c r="H96" s="65">
        <f t="shared" si="7"/>
        <v>0</v>
      </c>
      <c r="I96" s="65">
        <f t="shared" si="8"/>
        <v>0</v>
      </c>
      <c r="J96" s="65">
        <f t="shared" si="9"/>
        <v>0</v>
      </c>
      <c r="K96" s="65">
        <f t="shared" si="10"/>
        <v>0</v>
      </c>
      <c r="L96" s="65">
        <f t="shared" si="11"/>
        <v>0</v>
      </c>
      <c r="M96" s="65">
        <f t="shared" si="12"/>
        <v>0</v>
      </c>
      <c r="N96" s="65">
        <f t="shared" si="13"/>
        <v>0</v>
      </c>
      <c r="O96" s="65">
        <f t="shared" si="14"/>
        <v>0</v>
      </c>
      <c r="P96" s="99"/>
      <c r="Q96" s="92">
        <f t="shared" si="2"/>
        <v>0</v>
      </c>
      <c r="R96" s="86" t="str">
        <f t="shared" si="3"/>
        <v/>
      </c>
      <c r="S96" s="65">
        <f>IFERROR(VLOOKUP(CONCATENATE($D96,S$3),加工_集計用!$A:$F,6,0),0)</f>
        <v>0</v>
      </c>
      <c r="T96" s="65">
        <f>IFERROR(VLOOKUP(CONCATENATE($D96,T$3),加工_集計用!$A:$F,6,0),0)</f>
        <v>0</v>
      </c>
      <c r="U96" s="65">
        <f>IFERROR(VLOOKUP(CONCATENATE($D96,U$3),加工_集計用!$A:$F,6,0),0)</f>
        <v>0</v>
      </c>
      <c r="V96" s="65">
        <f>IFERROR(VLOOKUP(CONCATENATE($D96,V$3),加工_集計用!$A:$F,6,0),0)</f>
        <v>0</v>
      </c>
      <c r="W96" s="65">
        <f>IFERROR(VLOOKUP(CONCATENATE($D96,W$3),加工_集計用!$A:$F,6,0),0)</f>
        <v>0</v>
      </c>
      <c r="X96" s="65">
        <f>IFERROR(VLOOKUP(CONCATENATE($D96,X$3),加工_集計用!$A:$F,6,0),0)</f>
        <v>0</v>
      </c>
      <c r="Y96" s="65">
        <f>IFERROR(VLOOKUP(CONCATENATE($D96,Y$3),加工_集計用!$A:$F,6,0),0)</f>
        <v>0</v>
      </c>
      <c r="Z96" s="65">
        <f>IFERROR(VLOOKUP(CONCATENATE($D96,Z$3),加工_集計用!$A:$F,6,0),0)</f>
        <v>0</v>
      </c>
      <c r="AA96" s="65">
        <f>IFERROR(VLOOKUP(CONCATENATE($D96,AA$3),加工_集計用!$A:$F,6,0),0)</f>
        <v>0</v>
      </c>
      <c r="AB96" s="65">
        <f>IFERROR(VLOOKUP(CONCATENATE($D96,AB$3),加工_集計用!$A:$F,6,0),0)</f>
        <v>0</v>
      </c>
      <c r="AC96" s="99"/>
      <c r="AD96" s="92">
        <f t="shared" si="4"/>
        <v>0</v>
      </c>
    </row>
    <row r="97" spans="2:30">
      <c r="B97" s="87"/>
      <c r="C97" s="97" t="s">
        <v>232</v>
      </c>
      <c r="D97" s="93" t="str">
        <f>"【事】"&amp;使い方・設定!B90</f>
        <v>【事】受取寄付金追加勘定科目3</v>
      </c>
      <c r="E97" s="66"/>
      <c r="F97" s="98">
        <f t="shared" si="5"/>
        <v>0</v>
      </c>
      <c r="G97" s="65">
        <f t="shared" si="6"/>
        <v>0</v>
      </c>
      <c r="H97" s="65">
        <f t="shared" si="7"/>
        <v>0</v>
      </c>
      <c r="I97" s="65">
        <f t="shared" si="8"/>
        <v>0</v>
      </c>
      <c r="J97" s="65">
        <f t="shared" si="9"/>
        <v>0</v>
      </c>
      <c r="K97" s="65">
        <f t="shared" si="10"/>
        <v>0</v>
      </c>
      <c r="L97" s="65">
        <f t="shared" si="11"/>
        <v>0</v>
      </c>
      <c r="M97" s="65">
        <f t="shared" si="12"/>
        <v>0</v>
      </c>
      <c r="N97" s="65">
        <f t="shared" si="13"/>
        <v>0</v>
      </c>
      <c r="O97" s="65">
        <f t="shared" si="14"/>
        <v>0</v>
      </c>
      <c r="P97" s="99"/>
      <c r="Q97" s="92">
        <f t="shared" si="2"/>
        <v>0</v>
      </c>
      <c r="R97" s="86" t="str">
        <f t="shared" si="3"/>
        <v/>
      </c>
      <c r="S97" s="65">
        <f>IFERROR(VLOOKUP(CONCATENATE($D97,S$3),加工_集計用!$A:$F,6,0),0)</f>
        <v>0</v>
      </c>
      <c r="T97" s="65">
        <f>IFERROR(VLOOKUP(CONCATENATE($D97,T$3),加工_集計用!$A:$F,6,0),0)</f>
        <v>0</v>
      </c>
      <c r="U97" s="65">
        <f>IFERROR(VLOOKUP(CONCATENATE($D97,U$3),加工_集計用!$A:$F,6,0),0)</f>
        <v>0</v>
      </c>
      <c r="V97" s="65">
        <f>IFERROR(VLOOKUP(CONCATENATE($D97,V$3),加工_集計用!$A:$F,6,0),0)</f>
        <v>0</v>
      </c>
      <c r="W97" s="65">
        <f>IFERROR(VLOOKUP(CONCATENATE($D97,W$3),加工_集計用!$A:$F,6,0),0)</f>
        <v>0</v>
      </c>
      <c r="X97" s="65">
        <f>IFERROR(VLOOKUP(CONCATENATE($D97,X$3),加工_集計用!$A:$F,6,0),0)</f>
        <v>0</v>
      </c>
      <c r="Y97" s="65">
        <f>IFERROR(VLOOKUP(CONCATENATE($D97,Y$3),加工_集計用!$A:$F,6,0),0)</f>
        <v>0</v>
      </c>
      <c r="Z97" s="65">
        <f>IFERROR(VLOOKUP(CONCATENATE($D97,Z$3),加工_集計用!$A:$F,6,0),0)</f>
        <v>0</v>
      </c>
      <c r="AA97" s="65">
        <f>IFERROR(VLOOKUP(CONCATENATE($D97,AA$3),加工_集計用!$A:$F,6,0),0)</f>
        <v>0</v>
      </c>
      <c r="AB97" s="65">
        <f>IFERROR(VLOOKUP(CONCATENATE($D97,AB$3),加工_集計用!$A:$F,6,0),0)</f>
        <v>0</v>
      </c>
      <c r="AC97" s="99"/>
      <c r="AD97" s="92">
        <f t="shared" si="4"/>
        <v>0</v>
      </c>
    </row>
    <row r="98" spans="2:30">
      <c r="B98" s="87"/>
      <c r="C98" s="97" t="s">
        <v>232</v>
      </c>
      <c r="D98" s="93" t="str">
        <f>"【事】"&amp;使い方・設定!B91</f>
        <v>【事】受取寄付金追加勘定科目4</v>
      </c>
      <c r="E98" s="66"/>
      <c r="F98" s="98">
        <f t="shared" si="5"/>
        <v>0</v>
      </c>
      <c r="G98" s="65">
        <f t="shared" si="6"/>
        <v>0</v>
      </c>
      <c r="H98" s="65">
        <f t="shared" si="7"/>
        <v>0</v>
      </c>
      <c r="I98" s="65">
        <f t="shared" si="8"/>
        <v>0</v>
      </c>
      <c r="J98" s="65">
        <f t="shared" si="9"/>
        <v>0</v>
      </c>
      <c r="K98" s="65">
        <f t="shared" si="10"/>
        <v>0</v>
      </c>
      <c r="L98" s="65">
        <f t="shared" si="11"/>
        <v>0</v>
      </c>
      <c r="M98" s="65">
        <f t="shared" si="12"/>
        <v>0</v>
      </c>
      <c r="N98" s="65">
        <f t="shared" si="13"/>
        <v>0</v>
      </c>
      <c r="O98" s="65">
        <f t="shared" si="14"/>
        <v>0</v>
      </c>
      <c r="P98" s="99"/>
      <c r="Q98" s="92">
        <f t="shared" si="2"/>
        <v>0</v>
      </c>
      <c r="R98" s="86" t="str">
        <f t="shared" si="3"/>
        <v/>
      </c>
      <c r="S98" s="65">
        <f>IFERROR(VLOOKUP(CONCATENATE($D98,S$3),加工_集計用!$A:$F,6,0),0)</f>
        <v>0</v>
      </c>
      <c r="T98" s="65">
        <f>IFERROR(VLOOKUP(CONCATENATE($D98,T$3),加工_集計用!$A:$F,6,0),0)</f>
        <v>0</v>
      </c>
      <c r="U98" s="65">
        <f>IFERROR(VLOOKUP(CONCATENATE($D98,U$3),加工_集計用!$A:$F,6,0),0)</f>
        <v>0</v>
      </c>
      <c r="V98" s="65">
        <f>IFERROR(VLOOKUP(CONCATENATE($D98,V$3),加工_集計用!$A:$F,6,0),0)</f>
        <v>0</v>
      </c>
      <c r="W98" s="65">
        <f>IFERROR(VLOOKUP(CONCATENATE($D98,W$3),加工_集計用!$A:$F,6,0),0)</f>
        <v>0</v>
      </c>
      <c r="X98" s="65">
        <f>IFERROR(VLOOKUP(CONCATENATE($D98,X$3),加工_集計用!$A:$F,6,0),0)</f>
        <v>0</v>
      </c>
      <c r="Y98" s="65">
        <f>IFERROR(VLOOKUP(CONCATENATE($D98,Y$3),加工_集計用!$A:$F,6,0),0)</f>
        <v>0</v>
      </c>
      <c r="Z98" s="65">
        <f>IFERROR(VLOOKUP(CONCATENATE($D98,Z$3),加工_集計用!$A:$F,6,0),0)</f>
        <v>0</v>
      </c>
      <c r="AA98" s="65">
        <f>IFERROR(VLOOKUP(CONCATENATE($D98,AA$3),加工_集計用!$A:$F,6,0),0)</f>
        <v>0</v>
      </c>
      <c r="AB98" s="65">
        <f>IFERROR(VLOOKUP(CONCATENATE($D98,AB$3),加工_集計用!$A:$F,6,0),0)</f>
        <v>0</v>
      </c>
      <c r="AC98" s="99"/>
      <c r="AD98" s="92">
        <f t="shared" si="4"/>
        <v>0</v>
      </c>
    </row>
    <row r="99" spans="2:30">
      <c r="B99" s="87"/>
      <c r="C99" s="97" t="s">
        <v>232</v>
      </c>
      <c r="D99" s="93" t="str">
        <f>"【事】"&amp;使い方・設定!B92</f>
        <v>【事】受取寄付金追加勘定科目5</v>
      </c>
      <c r="E99" s="66"/>
      <c r="F99" s="98">
        <f t="shared" si="5"/>
        <v>0</v>
      </c>
      <c r="G99" s="65">
        <f t="shared" si="6"/>
        <v>0</v>
      </c>
      <c r="H99" s="65">
        <f t="shared" si="7"/>
        <v>0</v>
      </c>
      <c r="I99" s="65">
        <f t="shared" si="8"/>
        <v>0</v>
      </c>
      <c r="J99" s="65">
        <f t="shared" si="9"/>
        <v>0</v>
      </c>
      <c r="K99" s="65">
        <f t="shared" si="10"/>
        <v>0</v>
      </c>
      <c r="L99" s="65">
        <f t="shared" si="11"/>
        <v>0</v>
      </c>
      <c r="M99" s="65">
        <f t="shared" si="12"/>
        <v>0</v>
      </c>
      <c r="N99" s="65">
        <f t="shared" si="13"/>
        <v>0</v>
      </c>
      <c r="O99" s="65">
        <f t="shared" si="14"/>
        <v>0</v>
      </c>
      <c r="P99" s="99"/>
      <c r="Q99" s="92">
        <f t="shared" si="2"/>
        <v>0</v>
      </c>
      <c r="R99" s="86" t="str">
        <f t="shared" si="3"/>
        <v/>
      </c>
      <c r="S99" s="65">
        <f>IFERROR(VLOOKUP(CONCATENATE($D99,S$3),加工_集計用!$A:$F,6,0),0)</f>
        <v>0</v>
      </c>
      <c r="T99" s="65">
        <f>IFERROR(VLOOKUP(CONCATENATE($D99,T$3),加工_集計用!$A:$F,6,0),0)</f>
        <v>0</v>
      </c>
      <c r="U99" s="65">
        <f>IFERROR(VLOOKUP(CONCATENATE($D99,U$3),加工_集計用!$A:$F,6,0),0)</f>
        <v>0</v>
      </c>
      <c r="V99" s="65">
        <f>IFERROR(VLOOKUP(CONCATENATE($D99,V$3),加工_集計用!$A:$F,6,0),0)</f>
        <v>0</v>
      </c>
      <c r="W99" s="65">
        <f>IFERROR(VLOOKUP(CONCATENATE($D99,W$3),加工_集計用!$A:$F,6,0),0)</f>
        <v>0</v>
      </c>
      <c r="X99" s="65">
        <f>IFERROR(VLOOKUP(CONCATENATE($D99,X$3),加工_集計用!$A:$F,6,0),0)</f>
        <v>0</v>
      </c>
      <c r="Y99" s="65">
        <f>IFERROR(VLOOKUP(CONCATENATE($D99,Y$3),加工_集計用!$A:$F,6,0),0)</f>
        <v>0</v>
      </c>
      <c r="Z99" s="65">
        <f>IFERROR(VLOOKUP(CONCATENATE($D99,Z$3),加工_集計用!$A:$F,6,0),0)</f>
        <v>0</v>
      </c>
      <c r="AA99" s="65">
        <f>IFERROR(VLOOKUP(CONCATENATE($D99,AA$3),加工_集計用!$A:$F,6,0),0)</f>
        <v>0</v>
      </c>
      <c r="AB99" s="65">
        <f>IFERROR(VLOOKUP(CONCATENATE($D99,AB$3),加工_集計用!$A:$F,6,0),0)</f>
        <v>0</v>
      </c>
      <c r="AC99" s="99"/>
      <c r="AD99" s="92">
        <f t="shared" si="4"/>
        <v>0</v>
      </c>
    </row>
    <row r="100" spans="2:30">
      <c r="B100" s="87"/>
      <c r="C100" s="97" t="s">
        <v>232</v>
      </c>
      <c r="D100" s="93" t="str">
        <f>"【事】"&amp;使い方・設定!B93</f>
        <v>【事】受取寄付金追加勘定科目6</v>
      </c>
      <c r="E100" s="66"/>
      <c r="F100" s="98">
        <f t="shared" si="5"/>
        <v>0</v>
      </c>
      <c r="G100" s="65">
        <f t="shared" si="6"/>
        <v>0</v>
      </c>
      <c r="H100" s="65">
        <f t="shared" si="7"/>
        <v>0</v>
      </c>
      <c r="I100" s="65">
        <f t="shared" si="8"/>
        <v>0</v>
      </c>
      <c r="J100" s="65">
        <f t="shared" si="9"/>
        <v>0</v>
      </c>
      <c r="K100" s="65">
        <f t="shared" si="10"/>
        <v>0</v>
      </c>
      <c r="L100" s="65">
        <f t="shared" si="11"/>
        <v>0</v>
      </c>
      <c r="M100" s="65">
        <f t="shared" si="12"/>
        <v>0</v>
      </c>
      <c r="N100" s="65">
        <f t="shared" si="13"/>
        <v>0</v>
      </c>
      <c r="O100" s="65">
        <f t="shared" si="14"/>
        <v>0</v>
      </c>
      <c r="P100" s="99"/>
      <c r="Q100" s="92">
        <f t="shared" si="2"/>
        <v>0</v>
      </c>
      <c r="R100" s="86" t="str">
        <f t="shared" si="3"/>
        <v/>
      </c>
      <c r="S100" s="65">
        <f>IFERROR(VLOOKUP(CONCATENATE($D100,S$3),加工_集計用!$A:$F,6,0),0)</f>
        <v>0</v>
      </c>
      <c r="T100" s="65">
        <f>IFERROR(VLOOKUP(CONCATENATE($D100,T$3),加工_集計用!$A:$F,6,0),0)</f>
        <v>0</v>
      </c>
      <c r="U100" s="65">
        <f>IFERROR(VLOOKUP(CONCATENATE($D100,U$3),加工_集計用!$A:$F,6,0),0)</f>
        <v>0</v>
      </c>
      <c r="V100" s="65">
        <f>IFERROR(VLOOKUP(CONCATENATE($D100,V$3),加工_集計用!$A:$F,6,0),0)</f>
        <v>0</v>
      </c>
      <c r="W100" s="65">
        <f>IFERROR(VLOOKUP(CONCATENATE($D100,W$3),加工_集計用!$A:$F,6,0),0)</f>
        <v>0</v>
      </c>
      <c r="X100" s="65">
        <f>IFERROR(VLOOKUP(CONCATENATE($D100,X$3),加工_集計用!$A:$F,6,0),0)</f>
        <v>0</v>
      </c>
      <c r="Y100" s="65">
        <f>IFERROR(VLOOKUP(CONCATENATE($D100,Y$3),加工_集計用!$A:$F,6,0),0)</f>
        <v>0</v>
      </c>
      <c r="Z100" s="65">
        <f>IFERROR(VLOOKUP(CONCATENATE($D100,Z$3),加工_集計用!$A:$F,6,0),0)</f>
        <v>0</v>
      </c>
      <c r="AA100" s="65">
        <f>IFERROR(VLOOKUP(CONCATENATE($D100,AA$3),加工_集計用!$A:$F,6,0),0)</f>
        <v>0</v>
      </c>
      <c r="AB100" s="65">
        <f>IFERROR(VLOOKUP(CONCATENATE($D100,AB$3),加工_集計用!$A:$F,6,0),0)</f>
        <v>0</v>
      </c>
      <c r="AC100" s="99"/>
      <c r="AD100" s="92">
        <f t="shared" si="4"/>
        <v>0</v>
      </c>
    </row>
    <row r="101" spans="2:30">
      <c r="B101" s="87"/>
      <c r="C101" s="97" t="s">
        <v>232</v>
      </c>
      <c r="D101" s="93" t="str">
        <f>"【事】"&amp;使い方・設定!B94</f>
        <v>【事】受取寄付金追加勘定科目7</v>
      </c>
      <c r="E101" s="66"/>
      <c r="F101" s="98">
        <f t="shared" si="5"/>
        <v>0</v>
      </c>
      <c r="G101" s="65">
        <f t="shared" si="6"/>
        <v>0</v>
      </c>
      <c r="H101" s="65">
        <f t="shared" si="7"/>
        <v>0</v>
      </c>
      <c r="I101" s="65">
        <f t="shared" si="8"/>
        <v>0</v>
      </c>
      <c r="J101" s="65">
        <f t="shared" si="9"/>
        <v>0</v>
      </c>
      <c r="K101" s="65">
        <f t="shared" si="10"/>
        <v>0</v>
      </c>
      <c r="L101" s="65">
        <f t="shared" si="11"/>
        <v>0</v>
      </c>
      <c r="M101" s="65">
        <f t="shared" si="12"/>
        <v>0</v>
      </c>
      <c r="N101" s="65">
        <f t="shared" si="13"/>
        <v>0</v>
      </c>
      <c r="O101" s="65">
        <f t="shared" si="14"/>
        <v>0</v>
      </c>
      <c r="P101" s="99"/>
      <c r="Q101" s="92">
        <f t="shared" si="2"/>
        <v>0</v>
      </c>
      <c r="R101" s="86" t="str">
        <f t="shared" si="3"/>
        <v/>
      </c>
      <c r="S101" s="65">
        <f>IFERROR(VLOOKUP(CONCATENATE($D101,S$3),加工_集計用!$A:$F,6,0),0)</f>
        <v>0</v>
      </c>
      <c r="T101" s="65">
        <f>IFERROR(VLOOKUP(CONCATENATE($D101,T$3),加工_集計用!$A:$F,6,0),0)</f>
        <v>0</v>
      </c>
      <c r="U101" s="65">
        <f>IFERROR(VLOOKUP(CONCATENATE($D101,U$3),加工_集計用!$A:$F,6,0),0)</f>
        <v>0</v>
      </c>
      <c r="V101" s="65">
        <f>IFERROR(VLOOKUP(CONCATENATE($D101,V$3),加工_集計用!$A:$F,6,0),0)</f>
        <v>0</v>
      </c>
      <c r="W101" s="65">
        <f>IFERROR(VLOOKUP(CONCATENATE($D101,W$3),加工_集計用!$A:$F,6,0),0)</f>
        <v>0</v>
      </c>
      <c r="X101" s="65">
        <f>IFERROR(VLOOKUP(CONCATENATE($D101,X$3),加工_集計用!$A:$F,6,0),0)</f>
        <v>0</v>
      </c>
      <c r="Y101" s="65">
        <f>IFERROR(VLOOKUP(CONCATENATE($D101,Y$3),加工_集計用!$A:$F,6,0),0)</f>
        <v>0</v>
      </c>
      <c r="Z101" s="65">
        <f>IFERROR(VLOOKUP(CONCATENATE($D101,Z$3),加工_集計用!$A:$F,6,0),0)</f>
        <v>0</v>
      </c>
      <c r="AA101" s="65">
        <f>IFERROR(VLOOKUP(CONCATENATE($D101,AA$3),加工_集計用!$A:$F,6,0),0)</f>
        <v>0</v>
      </c>
      <c r="AB101" s="65">
        <f>IFERROR(VLOOKUP(CONCATENATE($D101,AB$3),加工_集計用!$A:$F,6,0),0)</f>
        <v>0</v>
      </c>
      <c r="AC101" s="99"/>
      <c r="AD101" s="92">
        <f t="shared" si="4"/>
        <v>0</v>
      </c>
    </row>
    <row r="102" spans="2:30">
      <c r="B102" s="87"/>
      <c r="C102" s="97" t="s">
        <v>232</v>
      </c>
      <c r="D102" s="93" t="str">
        <f>"【事】"&amp;使い方・設定!B95</f>
        <v>【事】受取寄付金追加勘定科目8</v>
      </c>
      <c r="E102" s="66"/>
      <c r="F102" s="98">
        <f t="shared" si="5"/>
        <v>0</v>
      </c>
      <c r="G102" s="65">
        <f t="shared" si="6"/>
        <v>0</v>
      </c>
      <c r="H102" s="65">
        <f t="shared" si="7"/>
        <v>0</v>
      </c>
      <c r="I102" s="65">
        <f t="shared" si="8"/>
        <v>0</v>
      </c>
      <c r="J102" s="65">
        <f t="shared" si="9"/>
        <v>0</v>
      </c>
      <c r="K102" s="65">
        <f t="shared" si="10"/>
        <v>0</v>
      </c>
      <c r="L102" s="65">
        <f t="shared" si="11"/>
        <v>0</v>
      </c>
      <c r="M102" s="65">
        <f t="shared" si="12"/>
        <v>0</v>
      </c>
      <c r="N102" s="65">
        <f t="shared" si="13"/>
        <v>0</v>
      </c>
      <c r="O102" s="65">
        <f t="shared" si="14"/>
        <v>0</v>
      </c>
      <c r="P102" s="99"/>
      <c r="Q102" s="92">
        <f t="shared" si="2"/>
        <v>0</v>
      </c>
      <c r="R102" s="86" t="str">
        <f t="shared" si="3"/>
        <v/>
      </c>
      <c r="S102" s="65">
        <f>IFERROR(VLOOKUP(CONCATENATE($D102,S$3),加工_集計用!$A:$F,6,0),0)</f>
        <v>0</v>
      </c>
      <c r="T102" s="65">
        <f>IFERROR(VLOOKUP(CONCATENATE($D102,T$3),加工_集計用!$A:$F,6,0),0)</f>
        <v>0</v>
      </c>
      <c r="U102" s="65">
        <f>IFERROR(VLOOKUP(CONCATENATE($D102,U$3),加工_集計用!$A:$F,6,0),0)</f>
        <v>0</v>
      </c>
      <c r="V102" s="65">
        <f>IFERROR(VLOOKUP(CONCATENATE($D102,V$3),加工_集計用!$A:$F,6,0),0)</f>
        <v>0</v>
      </c>
      <c r="W102" s="65">
        <f>IFERROR(VLOOKUP(CONCATENATE($D102,W$3),加工_集計用!$A:$F,6,0),0)</f>
        <v>0</v>
      </c>
      <c r="X102" s="65">
        <f>IFERROR(VLOOKUP(CONCATENATE($D102,X$3),加工_集計用!$A:$F,6,0),0)</f>
        <v>0</v>
      </c>
      <c r="Y102" s="65">
        <f>IFERROR(VLOOKUP(CONCATENATE($D102,Y$3),加工_集計用!$A:$F,6,0),0)</f>
        <v>0</v>
      </c>
      <c r="Z102" s="65">
        <f>IFERROR(VLOOKUP(CONCATENATE($D102,Z$3),加工_集計用!$A:$F,6,0),0)</f>
        <v>0</v>
      </c>
      <c r="AA102" s="65">
        <f>IFERROR(VLOOKUP(CONCATENATE($D102,AA$3),加工_集計用!$A:$F,6,0),0)</f>
        <v>0</v>
      </c>
      <c r="AB102" s="65">
        <f>IFERROR(VLOOKUP(CONCATENATE($D102,AB$3),加工_集計用!$A:$F,6,0),0)</f>
        <v>0</v>
      </c>
      <c r="AC102" s="99"/>
      <c r="AD102" s="92">
        <f t="shared" si="4"/>
        <v>0</v>
      </c>
    </row>
    <row r="103" spans="2:30">
      <c r="B103" s="87"/>
      <c r="C103" s="97" t="s">
        <v>232</v>
      </c>
      <c r="D103" s="93" t="str">
        <f>"【事】"&amp;使い方・設定!B96</f>
        <v>【事】受取寄付金追加勘定科目9</v>
      </c>
      <c r="E103" s="66"/>
      <c r="F103" s="98">
        <f t="shared" si="5"/>
        <v>0</v>
      </c>
      <c r="G103" s="65">
        <f t="shared" si="6"/>
        <v>0</v>
      </c>
      <c r="H103" s="65">
        <f t="shared" si="7"/>
        <v>0</v>
      </c>
      <c r="I103" s="65">
        <f t="shared" si="8"/>
        <v>0</v>
      </c>
      <c r="J103" s="65">
        <f t="shared" si="9"/>
        <v>0</v>
      </c>
      <c r="K103" s="65">
        <f t="shared" si="10"/>
        <v>0</v>
      </c>
      <c r="L103" s="65">
        <f t="shared" si="11"/>
        <v>0</v>
      </c>
      <c r="M103" s="65">
        <f t="shared" si="12"/>
        <v>0</v>
      </c>
      <c r="N103" s="65">
        <f t="shared" si="13"/>
        <v>0</v>
      </c>
      <c r="O103" s="65">
        <f t="shared" si="14"/>
        <v>0</v>
      </c>
      <c r="P103" s="99"/>
      <c r="Q103" s="92">
        <f t="shared" si="2"/>
        <v>0</v>
      </c>
      <c r="R103" s="86" t="str">
        <f t="shared" si="3"/>
        <v/>
      </c>
      <c r="S103" s="65">
        <f>IFERROR(VLOOKUP(CONCATENATE($D103,S$3),加工_集計用!$A:$F,6,0),0)</f>
        <v>0</v>
      </c>
      <c r="T103" s="65">
        <f>IFERROR(VLOOKUP(CONCATENATE($D103,T$3),加工_集計用!$A:$F,6,0),0)</f>
        <v>0</v>
      </c>
      <c r="U103" s="65">
        <f>IFERROR(VLOOKUP(CONCATENATE($D103,U$3),加工_集計用!$A:$F,6,0),0)</f>
        <v>0</v>
      </c>
      <c r="V103" s="65">
        <f>IFERROR(VLOOKUP(CONCATENATE($D103,V$3),加工_集計用!$A:$F,6,0),0)</f>
        <v>0</v>
      </c>
      <c r="W103" s="65">
        <f>IFERROR(VLOOKUP(CONCATENATE($D103,W$3),加工_集計用!$A:$F,6,0),0)</f>
        <v>0</v>
      </c>
      <c r="X103" s="65">
        <f>IFERROR(VLOOKUP(CONCATENATE($D103,X$3),加工_集計用!$A:$F,6,0),0)</f>
        <v>0</v>
      </c>
      <c r="Y103" s="65">
        <f>IFERROR(VLOOKUP(CONCATENATE($D103,Y$3),加工_集計用!$A:$F,6,0),0)</f>
        <v>0</v>
      </c>
      <c r="Z103" s="65">
        <f>IFERROR(VLOOKUP(CONCATENATE($D103,Z$3),加工_集計用!$A:$F,6,0),0)</f>
        <v>0</v>
      </c>
      <c r="AA103" s="65">
        <f>IFERROR(VLOOKUP(CONCATENATE($D103,AA$3),加工_集計用!$A:$F,6,0),0)</f>
        <v>0</v>
      </c>
      <c r="AB103" s="65">
        <f>IFERROR(VLOOKUP(CONCATENATE($D103,AB$3),加工_集計用!$A:$F,6,0),0)</f>
        <v>0</v>
      </c>
      <c r="AC103" s="99"/>
      <c r="AD103" s="92">
        <f t="shared" si="4"/>
        <v>0</v>
      </c>
    </row>
    <row r="104" spans="2:30">
      <c r="B104" s="87"/>
      <c r="C104" s="97" t="s">
        <v>232</v>
      </c>
      <c r="D104" s="93" t="str">
        <f>"【事】"&amp;使い方・設定!B97</f>
        <v>【事】受取寄付金追加勘定科目10</v>
      </c>
      <c r="E104" s="66"/>
      <c r="F104" s="98">
        <f t="shared" si="5"/>
        <v>0</v>
      </c>
      <c r="G104" s="65">
        <f t="shared" si="6"/>
        <v>0</v>
      </c>
      <c r="H104" s="65">
        <f t="shared" si="7"/>
        <v>0</v>
      </c>
      <c r="I104" s="65">
        <f t="shared" si="8"/>
        <v>0</v>
      </c>
      <c r="J104" s="65">
        <f t="shared" si="9"/>
        <v>0</v>
      </c>
      <c r="K104" s="65">
        <f t="shared" si="10"/>
        <v>0</v>
      </c>
      <c r="L104" s="65">
        <f t="shared" si="11"/>
        <v>0</v>
      </c>
      <c r="M104" s="65">
        <f t="shared" si="12"/>
        <v>0</v>
      </c>
      <c r="N104" s="65">
        <f t="shared" si="13"/>
        <v>0</v>
      </c>
      <c r="O104" s="65">
        <f t="shared" si="14"/>
        <v>0</v>
      </c>
      <c r="P104" s="99"/>
      <c r="Q104" s="92">
        <f t="shared" si="2"/>
        <v>0</v>
      </c>
      <c r="R104" s="86" t="str">
        <f t="shared" si="3"/>
        <v/>
      </c>
      <c r="S104" s="65">
        <f>IFERROR(VLOOKUP(CONCATENATE($D104,S$3),加工_集計用!$A:$F,6,0),0)</f>
        <v>0</v>
      </c>
      <c r="T104" s="65">
        <f>IFERROR(VLOOKUP(CONCATENATE($D104,T$3),加工_集計用!$A:$F,6,0),0)</f>
        <v>0</v>
      </c>
      <c r="U104" s="65">
        <f>IFERROR(VLOOKUP(CONCATENATE($D104,U$3),加工_集計用!$A:$F,6,0),0)</f>
        <v>0</v>
      </c>
      <c r="V104" s="65">
        <f>IFERROR(VLOOKUP(CONCATENATE($D104,V$3),加工_集計用!$A:$F,6,0),0)</f>
        <v>0</v>
      </c>
      <c r="W104" s="65">
        <f>IFERROR(VLOOKUP(CONCATENATE($D104,W$3),加工_集計用!$A:$F,6,0),0)</f>
        <v>0</v>
      </c>
      <c r="X104" s="65">
        <f>IFERROR(VLOOKUP(CONCATENATE($D104,X$3),加工_集計用!$A:$F,6,0),0)</f>
        <v>0</v>
      </c>
      <c r="Y104" s="65">
        <f>IFERROR(VLOOKUP(CONCATENATE($D104,Y$3),加工_集計用!$A:$F,6,0),0)</f>
        <v>0</v>
      </c>
      <c r="Z104" s="65">
        <f>IFERROR(VLOOKUP(CONCATENATE($D104,Z$3),加工_集計用!$A:$F,6,0),0)</f>
        <v>0</v>
      </c>
      <c r="AA104" s="65">
        <f>IFERROR(VLOOKUP(CONCATENATE($D104,AA$3),加工_集計用!$A:$F,6,0),0)</f>
        <v>0</v>
      </c>
      <c r="AB104" s="65">
        <f>IFERROR(VLOOKUP(CONCATENATE($D104,AB$3),加工_集計用!$A:$F,6,0),0)</f>
        <v>0</v>
      </c>
      <c r="AC104" s="99"/>
      <c r="AD104" s="92">
        <f t="shared" si="4"/>
        <v>0</v>
      </c>
    </row>
    <row r="105" spans="2:30">
      <c r="B105" s="87"/>
      <c r="C105" s="88" t="s">
        <v>227</v>
      </c>
      <c r="D105" s="38" t="s">
        <v>237</v>
      </c>
      <c r="E105" s="66"/>
      <c r="F105" s="89"/>
      <c r="G105" s="90"/>
      <c r="H105" s="90"/>
      <c r="I105" s="90"/>
      <c r="J105" s="90"/>
      <c r="K105" s="99"/>
      <c r="L105" s="99"/>
      <c r="M105" s="99"/>
      <c r="N105" s="99"/>
      <c r="O105" s="99"/>
      <c r="P105" s="94">
        <f t="shared" ref="P105:P116" si="15">AC105</f>
        <v>0</v>
      </c>
      <c r="Q105" s="92">
        <f t="shared" si="2"/>
        <v>0</v>
      </c>
      <c r="R105" s="86" t="str">
        <f t="shared" si="3"/>
        <v/>
      </c>
      <c r="S105" s="90"/>
      <c r="T105" s="90"/>
      <c r="U105" s="90"/>
      <c r="V105" s="90"/>
      <c r="W105" s="90"/>
      <c r="X105" s="99"/>
      <c r="Y105" s="99"/>
      <c r="Z105" s="99"/>
      <c r="AA105" s="99"/>
      <c r="AB105" s="99"/>
      <c r="AC105" s="91">
        <f>IFERROR(VLOOKUP(CONCATENATE($D105,AC$3),加工_集計用!$A:$F,6,0),0)</f>
        <v>0</v>
      </c>
      <c r="AD105" s="92">
        <f t="shared" si="4"/>
        <v>0</v>
      </c>
    </row>
    <row r="106" spans="2:30">
      <c r="B106" s="87"/>
      <c r="C106" s="88" t="s">
        <v>227</v>
      </c>
      <c r="D106" s="38" t="s">
        <v>238</v>
      </c>
      <c r="E106" s="66"/>
      <c r="F106" s="89"/>
      <c r="G106" s="90"/>
      <c r="H106" s="90"/>
      <c r="I106" s="90"/>
      <c r="J106" s="90"/>
      <c r="K106" s="99"/>
      <c r="L106" s="99"/>
      <c r="M106" s="99"/>
      <c r="N106" s="99"/>
      <c r="O106" s="99"/>
      <c r="P106" s="94">
        <f t="shared" si="15"/>
        <v>0</v>
      </c>
      <c r="Q106" s="92">
        <f t="shared" si="2"/>
        <v>0</v>
      </c>
      <c r="R106" s="86" t="str">
        <f t="shared" si="3"/>
        <v/>
      </c>
      <c r="S106" s="90"/>
      <c r="T106" s="90"/>
      <c r="U106" s="90"/>
      <c r="V106" s="90"/>
      <c r="W106" s="90"/>
      <c r="X106" s="99"/>
      <c r="Y106" s="99"/>
      <c r="Z106" s="99"/>
      <c r="AA106" s="99"/>
      <c r="AB106" s="99"/>
      <c r="AC106" s="91">
        <f>IFERROR(VLOOKUP(CONCATENATE($D106,AC$3),加工_集計用!$A:$F,6,0),0)</f>
        <v>0</v>
      </c>
      <c r="AD106" s="92">
        <f t="shared" si="4"/>
        <v>0</v>
      </c>
    </row>
    <row r="107" spans="2:30">
      <c r="B107" s="87"/>
      <c r="C107" s="88" t="s">
        <v>227</v>
      </c>
      <c r="D107" s="93" t="str">
        <f>"【管】"&amp;使い方・設定!F75</f>
        <v>【管】受取助成金追加勘定科目1</v>
      </c>
      <c r="E107" s="66"/>
      <c r="F107" s="89"/>
      <c r="G107" s="90"/>
      <c r="H107" s="90"/>
      <c r="I107" s="90"/>
      <c r="J107" s="90"/>
      <c r="K107" s="90"/>
      <c r="L107" s="90"/>
      <c r="M107" s="90"/>
      <c r="N107" s="90"/>
      <c r="O107" s="90"/>
      <c r="P107" s="94">
        <f t="shared" si="15"/>
        <v>0</v>
      </c>
      <c r="Q107" s="92">
        <f t="shared" si="2"/>
        <v>0</v>
      </c>
      <c r="R107" s="86" t="str">
        <f t="shared" si="3"/>
        <v/>
      </c>
      <c r="S107" s="90"/>
      <c r="T107" s="90"/>
      <c r="U107" s="90"/>
      <c r="V107" s="90"/>
      <c r="W107" s="90"/>
      <c r="X107" s="90"/>
      <c r="Y107" s="90"/>
      <c r="Z107" s="90"/>
      <c r="AA107" s="90"/>
      <c r="AB107" s="90"/>
      <c r="AC107" s="91">
        <f>IFERROR(VLOOKUP(CONCATENATE($D107,AC$3),加工_集計用!$A:$F,6,0),0)</f>
        <v>0</v>
      </c>
      <c r="AD107" s="92">
        <f t="shared" si="4"/>
        <v>0</v>
      </c>
    </row>
    <row r="108" spans="2:30">
      <c r="B108" s="87"/>
      <c r="C108" s="88" t="s">
        <v>227</v>
      </c>
      <c r="D108" s="93" t="str">
        <f>"【管】"&amp;使い方・設定!F76</f>
        <v>【管】受取助成金追加勘定科目2</v>
      </c>
      <c r="E108" s="66"/>
      <c r="F108" s="89"/>
      <c r="G108" s="90"/>
      <c r="H108" s="90"/>
      <c r="I108" s="90"/>
      <c r="J108" s="90"/>
      <c r="K108" s="90"/>
      <c r="L108" s="90"/>
      <c r="M108" s="90"/>
      <c r="N108" s="90"/>
      <c r="O108" s="90"/>
      <c r="P108" s="94">
        <f t="shared" si="15"/>
        <v>0</v>
      </c>
      <c r="Q108" s="92">
        <f t="shared" si="2"/>
        <v>0</v>
      </c>
      <c r="R108" s="86" t="str">
        <f t="shared" si="3"/>
        <v/>
      </c>
      <c r="S108" s="90"/>
      <c r="T108" s="90"/>
      <c r="U108" s="90"/>
      <c r="V108" s="90"/>
      <c r="W108" s="90"/>
      <c r="X108" s="90"/>
      <c r="Y108" s="90"/>
      <c r="Z108" s="90"/>
      <c r="AA108" s="90"/>
      <c r="AB108" s="90"/>
      <c r="AC108" s="91">
        <f>IFERROR(VLOOKUP(CONCATENATE($D108,AC$3),加工_集計用!$A:$F,6,0),0)</f>
        <v>0</v>
      </c>
      <c r="AD108" s="92">
        <f t="shared" si="4"/>
        <v>0</v>
      </c>
    </row>
    <row r="109" spans="2:30">
      <c r="B109" s="87"/>
      <c r="C109" s="88" t="s">
        <v>227</v>
      </c>
      <c r="D109" s="93" t="str">
        <f>"【管】"&amp;使い方・設定!F77</f>
        <v>【管】受取助成金追加勘定科目3</v>
      </c>
      <c r="E109" s="66"/>
      <c r="F109" s="89"/>
      <c r="G109" s="90"/>
      <c r="H109" s="90"/>
      <c r="I109" s="90"/>
      <c r="J109" s="90"/>
      <c r="K109" s="90"/>
      <c r="L109" s="90"/>
      <c r="M109" s="90"/>
      <c r="N109" s="90"/>
      <c r="O109" s="90"/>
      <c r="P109" s="94">
        <f t="shared" si="15"/>
        <v>0</v>
      </c>
      <c r="Q109" s="92">
        <f t="shared" si="2"/>
        <v>0</v>
      </c>
      <c r="R109" s="86" t="str">
        <f t="shared" si="3"/>
        <v/>
      </c>
      <c r="S109" s="90"/>
      <c r="T109" s="90"/>
      <c r="U109" s="90"/>
      <c r="V109" s="90"/>
      <c r="W109" s="90"/>
      <c r="X109" s="90"/>
      <c r="Y109" s="90"/>
      <c r="Z109" s="90"/>
      <c r="AA109" s="90"/>
      <c r="AB109" s="90"/>
      <c r="AC109" s="91">
        <f>IFERROR(VLOOKUP(CONCATENATE($D109,AC$3),加工_集計用!$A:$F,6,0),0)</f>
        <v>0</v>
      </c>
      <c r="AD109" s="92">
        <f t="shared" si="4"/>
        <v>0</v>
      </c>
    </row>
    <row r="110" spans="2:30">
      <c r="B110" s="87"/>
      <c r="C110" s="88" t="s">
        <v>227</v>
      </c>
      <c r="D110" s="93" t="str">
        <f>"【管】"&amp;使い方・設定!F78</f>
        <v>【管】受取助成金追加勘定科目4</v>
      </c>
      <c r="E110" s="66"/>
      <c r="F110" s="89"/>
      <c r="G110" s="90"/>
      <c r="H110" s="90"/>
      <c r="I110" s="90"/>
      <c r="J110" s="90"/>
      <c r="K110" s="90"/>
      <c r="L110" s="90"/>
      <c r="M110" s="90"/>
      <c r="N110" s="90"/>
      <c r="O110" s="90"/>
      <c r="P110" s="94">
        <f t="shared" si="15"/>
        <v>0</v>
      </c>
      <c r="Q110" s="92">
        <f t="shared" si="2"/>
        <v>0</v>
      </c>
      <c r="R110" s="86" t="str">
        <f t="shared" si="3"/>
        <v/>
      </c>
      <c r="S110" s="90"/>
      <c r="T110" s="90"/>
      <c r="U110" s="90"/>
      <c r="V110" s="90"/>
      <c r="W110" s="90"/>
      <c r="X110" s="90"/>
      <c r="Y110" s="90"/>
      <c r="Z110" s="90"/>
      <c r="AA110" s="90"/>
      <c r="AB110" s="90"/>
      <c r="AC110" s="91">
        <f>IFERROR(VLOOKUP(CONCATENATE($D110,AC$3),加工_集計用!$A:$F,6,0),0)</f>
        <v>0</v>
      </c>
      <c r="AD110" s="92">
        <f t="shared" si="4"/>
        <v>0</v>
      </c>
    </row>
    <row r="111" spans="2:30">
      <c r="B111" s="87"/>
      <c r="C111" s="88" t="s">
        <v>227</v>
      </c>
      <c r="D111" s="93" t="str">
        <f>"【管】"&amp;使い方・設定!F79</f>
        <v>【管】受取助成金追加勘定科目5</v>
      </c>
      <c r="E111" s="66"/>
      <c r="F111" s="89"/>
      <c r="G111" s="90"/>
      <c r="H111" s="90"/>
      <c r="I111" s="90"/>
      <c r="J111" s="90"/>
      <c r="K111" s="90"/>
      <c r="L111" s="90"/>
      <c r="M111" s="90"/>
      <c r="N111" s="90"/>
      <c r="O111" s="90"/>
      <c r="P111" s="94">
        <f t="shared" si="15"/>
        <v>0</v>
      </c>
      <c r="Q111" s="92">
        <f t="shared" si="2"/>
        <v>0</v>
      </c>
      <c r="R111" s="86" t="str">
        <f t="shared" si="3"/>
        <v/>
      </c>
      <c r="S111" s="90"/>
      <c r="T111" s="90"/>
      <c r="U111" s="90"/>
      <c r="V111" s="90"/>
      <c r="W111" s="90"/>
      <c r="X111" s="90"/>
      <c r="Y111" s="90"/>
      <c r="Z111" s="90"/>
      <c r="AA111" s="90"/>
      <c r="AB111" s="90"/>
      <c r="AC111" s="91">
        <f>IFERROR(VLOOKUP(CONCATENATE($D111,AC$3),加工_集計用!$A:$F,6,0),0)</f>
        <v>0</v>
      </c>
      <c r="AD111" s="92">
        <f t="shared" si="4"/>
        <v>0</v>
      </c>
    </row>
    <row r="112" spans="2:30">
      <c r="B112" s="87"/>
      <c r="C112" s="88" t="s">
        <v>227</v>
      </c>
      <c r="D112" s="93" t="str">
        <f>"【管】"&amp;使い方・設定!F80</f>
        <v>【管】受取助成金追加勘定科目6</v>
      </c>
      <c r="E112" s="66"/>
      <c r="F112" s="89"/>
      <c r="G112" s="90"/>
      <c r="H112" s="90"/>
      <c r="I112" s="90"/>
      <c r="J112" s="90"/>
      <c r="K112" s="90"/>
      <c r="L112" s="90"/>
      <c r="M112" s="90"/>
      <c r="N112" s="90"/>
      <c r="O112" s="90"/>
      <c r="P112" s="94">
        <f t="shared" si="15"/>
        <v>0</v>
      </c>
      <c r="Q112" s="92">
        <f t="shared" si="2"/>
        <v>0</v>
      </c>
      <c r="R112" s="86" t="str">
        <f t="shared" si="3"/>
        <v/>
      </c>
      <c r="S112" s="90"/>
      <c r="T112" s="90"/>
      <c r="U112" s="90"/>
      <c r="V112" s="90"/>
      <c r="W112" s="90"/>
      <c r="X112" s="90"/>
      <c r="Y112" s="90"/>
      <c r="Z112" s="90"/>
      <c r="AA112" s="90"/>
      <c r="AB112" s="90"/>
      <c r="AC112" s="91">
        <f>IFERROR(VLOOKUP(CONCATENATE($D112,AC$3),加工_集計用!$A:$F,6,0),0)</f>
        <v>0</v>
      </c>
      <c r="AD112" s="92">
        <f t="shared" si="4"/>
        <v>0</v>
      </c>
    </row>
    <row r="113" spans="2:30">
      <c r="B113" s="87"/>
      <c r="C113" s="88" t="s">
        <v>227</v>
      </c>
      <c r="D113" s="93" t="str">
        <f>"【管】"&amp;使い方・設定!F81</f>
        <v>【管】受取助成金追加勘定科目7</v>
      </c>
      <c r="E113" s="66"/>
      <c r="F113" s="89"/>
      <c r="G113" s="90"/>
      <c r="H113" s="90"/>
      <c r="I113" s="90"/>
      <c r="J113" s="90"/>
      <c r="K113" s="90"/>
      <c r="L113" s="90"/>
      <c r="M113" s="90"/>
      <c r="N113" s="90"/>
      <c r="O113" s="90"/>
      <c r="P113" s="94">
        <f t="shared" si="15"/>
        <v>0</v>
      </c>
      <c r="Q113" s="92">
        <f t="shared" si="2"/>
        <v>0</v>
      </c>
      <c r="R113" s="86" t="str">
        <f t="shared" si="3"/>
        <v/>
      </c>
      <c r="S113" s="90"/>
      <c r="T113" s="90"/>
      <c r="U113" s="90"/>
      <c r="V113" s="90"/>
      <c r="W113" s="90"/>
      <c r="X113" s="90"/>
      <c r="Y113" s="90"/>
      <c r="Z113" s="90"/>
      <c r="AA113" s="90"/>
      <c r="AB113" s="90"/>
      <c r="AC113" s="91">
        <f>IFERROR(VLOOKUP(CONCATENATE($D113,AC$3),加工_集計用!$A:$F,6,0),0)</f>
        <v>0</v>
      </c>
      <c r="AD113" s="92">
        <f t="shared" si="4"/>
        <v>0</v>
      </c>
    </row>
    <row r="114" spans="2:30">
      <c r="B114" s="87"/>
      <c r="C114" s="88" t="s">
        <v>227</v>
      </c>
      <c r="D114" s="93" t="str">
        <f>"【管】"&amp;使い方・設定!F82</f>
        <v>【管】受取助成金追加勘定科目8</v>
      </c>
      <c r="E114" s="66"/>
      <c r="F114" s="89"/>
      <c r="G114" s="90"/>
      <c r="H114" s="90"/>
      <c r="I114" s="90"/>
      <c r="J114" s="90"/>
      <c r="K114" s="90"/>
      <c r="L114" s="90"/>
      <c r="M114" s="90"/>
      <c r="N114" s="90"/>
      <c r="O114" s="90"/>
      <c r="P114" s="94">
        <f t="shared" si="15"/>
        <v>0</v>
      </c>
      <c r="Q114" s="92">
        <f t="shared" si="2"/>
        <v>0</v>
      </c>
      <c r="R114" s="86" t="str">
        <f t="shared" si="3"/>
        <v/>
      </c>
      <c r="S114" s="90"/>
      <c r="T114" s="90"/>
      <c r="U114" s="90"/>
      <c r="V114" s="90"/>
      <c r="W114" s="90"/>
      <c r="X114" s="90"/>
      <c r="Y114" s="90"/>
      <c r="Z114" s="90"/>
      <c r="AA114" s="90"/>
      <c r="AB114" s="90"/>
      <c r="AC114" s="91">
        <f>IFERROR(VLOOKUP(CONCATENATE($D114,AC$3),加工_集計用!$A:$F,6,0),0)</f>
        <v>0</v>
      </c>
      <c r="AD114" s="92">
        <f t="shared" si="4"/>
        <v>0</v>
      </c>
    </row>
    <row r="115" spans="2:30">
      <c r="B115" s="87"/>
      <c r="C115" s="88" t="s">
        <v>227</v>
      </c>
      <c r="D115" s="93" t="str">
        <f>"【管】"&amp;使い方・設定!F83</f>
        <v>【管】受取助成金追加勘定科目9</v>
      </c>
      <c r="E115" s="66"/>
      <c r="F115" s="89"/>
      <c r="G115" s="90"/>
      <c r="H115" s="90"/>
      <c r="I115" s="90"/>
      <c r="J115" s="90"/>
      <c r="K115" s="90"/>
      <c r="L115" s="90"/>
      <c r="M115" s="90"/>
      <c r="N115" s="90"/>
      <c r="O115" s="90"/>
      <c r="P115" s="94">
        <f t="shared" si="15"/>
        <v>0</v>
      </c>
      <c r="Q115" s="92">
        <f t="shared" si="2"/>
        <v>0</v>
      </c>
      <c r="R115" s="86" t="str">
        <f t="shared" si="3"/>
        <v/>
      </c>
      <c r="S115" s="90"/>
      <c r="T115" s="90"/>
      <c r="U115" s="90"/>
      <c r="V115" s="90"/>
      <c r="W115" s="90"/>
      <c r="X115" s="90"/>
      <c r="Y115" s="90"/>
      <c r="Z115" s="90"/>
      <c r="AA115" s="90"/>
      <c r="AB115" s="90"/>
      <c r="AC115" s="91">
        <f>IFERROR(VLOOKUP(CONCATENATE($D115,AC$3),加工_集計用!$A:$F,6,0),0)</f>
        <v>0</v>
      </c>
      <c r="AD115" s="92">
        <f t="shared" si="4"/>
        <v>0</v>
      </c>
    </row>
    <row r="116" spans="2:30">
      <c r="B116" s="87"/>
      <c r="C116" s="88" t="s">
        <v>227</v>
      </c>
      <c r="D116" s="93" t="str">
        <f>"【管】"&amp;使い方・設定!F84</f>
        <v>【管】受取助成金追加勘定科目10</v>
      </c>
      <c r="E116" s="66"/>
      <c r="F116" s="89"/>
      <c r="G116" s="90"/>
      <c r="H116" s="90"/>
      <c r="I116" s="90"/>
      <c r="J116" s="90"/>
      <c r="K116" s="90"/>
      <c r="L116" s="90"/>
      <c r="M116" s="90"/>
      <c r="N116" s="90"/>
      <c r="O116" s="90"/>
      <c r="P116" s="94">
        <f t="shared" si="15"/>
        <v>0</v>
      </c>
      <c r="Q116" s="92">
        <f t="shared" si="2"/>
        <v>0</v>
      </c>
      <c r="R116" s="86" t="str">
        <f t="shared" si="3"/>
        <v/>
      </c>
      <c r="S116" s="90"/>
      <c r="T116" s="90"/>
      <c r="U116" s="90"/>
      <c r="V116" s="90"/>
      <c r="W116" s="90"/>
      <c r="X116" s="90"/>
      <c r="Y116" s="90"/>
      <c r="Z116" s="90"/>
      <c r="AA116" s="90"/>
      <c r="AB116" s="90"/>
      <c r="AC116" s="91">
        <f>IFERROR(VLOOKUP(CONCATENATE($D116,AC$3),加工_集計用!$A:$F,6,0),0)</f>
        <v>0</v>
      </c>
      <c r="AD116" s="92">
        <f t="shared" si="4"/>
        <v>0</v>
      </c>
    </row>
    <row r="117" spans="2:30">
      <c r="B117" s="87"/>
      <c r="C117" s="97" t="s">
        <v>232</v>
      </c>
      <c r="D117" s="38" t="s">
        <v>239</v>
      </c>
      <c r="E117" s="66"/>
      <c r="F117" s="98">
        <f t="shared" ref="F117:F139" si="16">S117</f>
        <v>0</v>
      </c>
      <c r="G117" s="98">
        <f t="shared" ref="G117:G139" si="17">T117</f>
        <v>0</v>
      </c>
      <c r="H117" s="98">
        <f t="shared" ref="H117:H139" si="18">U117</f>
        <v>0</v>
      </c>
      <c r="I117" s="98">
        <f t="shared" ref="I117:I139" si="19">V117</f>
        <v>0</v>
      </c>
      <c r="J117" s="98">
        <f t="shared" ref="J117:J139" si="20">W117</f>
        <v>0</v>
      </c>
      <c r="K117" s="98">
        <f t="shared" ref="K117:K139" si="21">X117</f>
        <v>0</v>
      </c>
      <c r="L117" s="98">
        <f t="shared" ref="L117:L139" si="22">Y117</f>
        <v>0</v>
      </c>
      <c r="M117" s="98">
        <f t="shared" ref="M117:M139" si="23">Z117</f>
        <v>0</v>
      </c>
      <c r="N117" s="98">
        <f t="shared" ref="N117:N139" si="24">AA117</f>
        <v>0</v>
      </c>
      <c r="O117" s="98">
        <f t="shared" ref="O117:O139" si="25">AB117</f>
        <v>0</v>
      </c>
      <c r="P117" s="99"/>
      <c r="Q117" s="92">
        <f t="shared" si="2"/>
        <v>0</v>
      </c>
      <c r="R117" s="86" t="str">
        <f t="shared" si="3"/>
        <v/>
      </c>
      <c r="S117" s="65">
        <f>IFERROR(VLOOKUP(CONCATENATE($D117,S$3),加工_集計用!$A:$F,6,0),0)</f>
        <v>0</v>
      </c>
      <c r="T117" s="65">
        <f>IFERROR(VLOOKUP(CONCATENATE($D117,T$3),加工_集計用!$A:$F,6,0),0)</f>
        <v>0</v>
      </c>
      <c r="U117" s="65">
        <f>IFERROR(VLOOKUP(CONCATENATE($D117,U$3),加工_集計用!$A:$F,6,0),0)</f>
        <v>0</v>
      </c>
      <c r="V117" s="65">
        <f>IFERROR(VLOOKUP(CONCATENATE($D117,V$3),加工_集計用!$A:$F,6,0),0)</f>
        <v>0</v>
      </c>
      <c r="W117" s="65">
        <f>IFERROR(VLOOKUP(CONCATENATE($D117,W$3),加工_集計用!$A:$F,6,0),0)</f>
        <v>0</v>
      </c>
      <c r="X117" s="65">
        <f>IFERROR(VLOOKUP(CONCATENATE($D117,X$3),加工_集計用!$A:$F,6,0),0)</f>
        <v>0</v>
      </c>
      <c r="Y117" s="65">
        <f>IFERROR(VLOOKUP(CONCATENATE($D117,Y$3),加工_集計用!$A:$F,6,0),0)</f>
        <v>0</v>
      </c>
      <c r="Z117" s="65">
        <f>IFERROR(VLOOKUP(CONCATENATE($D117,Z$3),加工_集計用!$A:$F,6,0),0)</f>
        <v>0</v>
      </c>
      <c r="AA117" s="65">
        <f>IFERROR(VLOOKUP(CONCATENATE($D117,AA$3),加工_集計用!$A:$F,6,0),0)</f>
        <v>0</v>
      </c>
      <c r="AB117" s="65">
        <f>IFERROR(VLOOKUP(CONCATENATE($D117,AB$3),加工_集計用!$A:$F,6,0),0)</f>
        <v>0</v>
      </c>
      <c r="AC117" s="99"/>
      <c r="AD117" s="92">
        <f t="shared" si="4"/>
        <v>0</v>
      </c>
    </row>
    <row r="118" spans="2:30">
      <c r="B118" s="87"/>
      <c r="C118" s="97" t="s">
        <v>232</v>
      </c>
      <c r="D118" s="38" t="s">
        <v>240</v>
      </c>
      <c r="E118" s="66"/>
      <c r="F118" s="98">
        <f t="shared" si="16"/>
        <v>0</v>
      </c>
      <c r="G118" s="98">
        <f t="shared" si="17"/>
        <v>0</v>
      </c>
      <c r="H118" s="98">
        <f t="shared" si="18"/>
        <v>0</v>
      </c>
      <c r="I118" s="98">
        <f t="shared" si="19"/>
        <v>0</v>
      </c>
      <c r="J118" s="98">
        <f t="shared" si="20"/>
        <v>0</v>
      </c>
      <c r="K118" s="98">
        <f t="shared" si="21"/>
        <v>0</v>
      </c>
      <c r="L118" s="98">
        <f t="shared" si="22"/>
        <v>0</v>
      </c>
      <c r="M118" s="98">
        <f t="shared" si="23"/>
        <v>0</v>
      </c>
      <c r="N118" s="98">
        <f t="shared" si="24"/>
        <v>0</v>
      </c>
      <c r="O118" s="98">
        <f t="shared" si="25"/>
        <v>0</v>
      </c>
      <c r="P118" s="99"/>
      <c r="Q118" s="92">
        <f t="shared" si="2"/>
        <v>0</v>
      </c>
      <c r="R118" s="86" t="str">
        <f t="shared" si="3"/>
        <v/>
      </c>
      <c r="S118" s="65">
        <f>IFERROR(VLOOKUP(CONCATENATE($D118,S$3),加工_集計用!$A:$F,6,0),0)</f>
        <v>0</v>
      </c>
      <c r="T118" s="65">
        <f>IFERROR(VLOOKUP(CONCATENATE($D118,T$3),加工_集計用!$A:$F,6,0),0)</f>
        <v>0</v>
      </c>
      <c r="U118" s="65">
        <f>IFERROR(VLOOKUP(CONCATENATE($D118,U$3),加工_集計用!$A:$F,6,0),0)</f>
        <v>0</v>
      </c>
      <c r="V118" s="65">
        <f>IFERROR(VLOOKUP(CONCATENATE($D118,V$3),加工_集計用!$A:$F,6,0),0)</f>
        <v>0</v>
      </c>
      <c r="W118" s="65">
        <f>IFERROR(VLOOKUP(CONCATENATE($D118,W$3),加工_集計用!$A:$F,6,0),0)</f>
        <v>0</v>
      </c>
      <c r="X118" s="65">
        <f>IFERROR(VLOOKUP(CONCATENATE($D118,X$3),加工_集計用!$A:$F,6,0),0)</f>
        <v>0</v>
      </c>
      <c r="Y118" s="65">
        <f>IFERROR(VLOOKUP(CONCATENATE($D118,Y$3),加工_集計用!$A:$F,6,0),0)</f>
        <v>0</v>
      </c>
      <c r="Z118" s="65">
        <f>IFERROR(VLOOKUP(CONCATENATE($D118,Z$3),加工_集計用!$A:$F,6,0),0)</f>
        <v>0</v>
      </c>
      <c r="AA118" s="65">
        <f>IFERROR(VLOOKUP(CONCATENATE($D118,AA$3),加工_集計用!$A:$F,6,0),0)</f>
        <v>0</v>
      </c>
      <c r="AB118" s="65">
        <f>IFERROR(VLOOKUP(CONCATENATE($D118,AB$3),加工_集計用!$A:$F,6,0),0)</f>
        <v>0</v>
      </c>
      <c r="AC118" s="99"/>
      <c r="AD118" s="92">
        <f t="shared" si="4"/>
        <v>0</v>
      </c>
    </row>
    <row r="119" spans="2:30">
      <c r="B119" s="87"/>
      <c r="C119" s="97" t="s">
        <v>232</v>
      </c>
      <c r="D119" s="93" t="str">
        <f>"【事】"&amp;使い方・設定!F75</f>
        <v>【事】受取助成金追加勘定科目1</v>
      </c>
      <c r="E119" s="66"/>
      <c r="F119" s="98">
        <f t="shared" si="16"/>
        <v>0</v>
      </c>
      <c r="G119" s="98">
        <f t="shared" si="17"/>
        <v>0</v>
      </c>
      <c r="H119" s="98">
        <f t="shared" si="18"/>
        <v>0</v>
      </c>
      <c r="I119" s="98">
        <f t="shared" si="19"/>
        <v>0</v>
      </c>
      <c r="J119" s="98">
        <f t="shared" si="20"/>
        <v>0</v>
      </c>
      <c r="K119" s="98">
        <f t="shared" si="21"/>
        <v>0</v>
      </c>
      <c r="L119" s="98">
        <f t="shared" si="22"/>
        <v>0</v>
      </c>
      <c r="M119" s="98">
        <f t="shared" si="23"/>
        <v>0</v>
      </c>
      <c r="N119" s="98">
        <f t="shared" si="24"/>
        <v>0</v>
      </c>
      <c r="O119" s="98">
        <f t="shared" si="25"/>
        <v>0</v>
      </c>
      <c r="P119" s="99"/>
      <c r="Q119" s="92">
        <f t="shared" si="2"/>
        <v>0</v>
      </c>
      <c r="R119" s="86" t="str">
        <f t="shared" si="3"/>
        <v/>
      </c>
      <c r="S119" s="65">
        <f>IFERROR(VLOOKUP(CONCATENATE($D119,S$3),加工_集計用!$A:$F,6,0),0)</f>
        <v>0</v>
      </c>
      <c r="T119" s="65">
        <f>IFERROR(VLOOKUP(CONCATENATE($D119,T$3),加工_集計用!$A:$F,6,0),0)</f>
        <v>0</v>
      </c>
      <c r="U119" s="65">
        <f>IFERROR(VLOOKUP(CONCATENATE($D119,U$3),加工_集計用!$A:$F,6,0),0)</f>
        <v>0</v>
      </c>
      <c r="V119" s="65">
        <f>IFERROR(VLOOKUP(CONCATENATE($D119,V$3),加工_集計用!$A:$F,6,0),0)</f>
        <v>0</v>
      </c>
      <c r="W119" s="65">
        <f>IFERROR(VLOOKUP(CONCATENATE($D119,W$3),加工_集計用!$A:$F,6,0),0)</f>
        <v>0</v>
      </c>
      <c r="X119" s="65">
        <f>IFERROR(VLOOKUP(CONCATENATE($D119,X$3),加工_集計用!$A:$F,6,0),0)</f>
        <v>0</v>
      </c>
      <c r="Y119" s="65">
        <f>IFERROR(VLOOKUP(CONCATENATE($D119,Y$3),加工_集計用!$A:$F,6,0),0)</f>
        <v>0</v>
      </c>
      <c r="Z119" s="65">
        <f>IFERROR(VLOOKUP(CONCATENATE($D119,Z$3),加工_集計用!$A:$F,6,0),0)</f>
        <v>0</v>
      </c>
      <c r="AA119" s="65">
        <f>IFERROR(VLOOKUP(CONCATENATE($D119,AA$3),加工_集計用!$A:$F,6,0),0)</f>
        <v>0</v>
      </c>
      <c r="AB119" s="65">
        <f>IFERROR(VLOOKUP(CONCATENATE($D119,AB$3),加工_集計用!$A:$F,6,0),0)</f>
        <v>0</v>
      </c>
      <c r="AC119" s="99"/>
      <c r="AD119" s="92">
        <f t="shared" si="4"/>
        <v>0</v>
      </c>
    </row>
    <row r="120" spans="2:30">
      <c r="B120" s="87"/>
      <c r="C120" s="97" t="s">
        <v>232</v>
      </c>
      <c r="D120" s="93" t="str">
        <f>"【事】"&amp;使い方・設定!F76</f>
        <v>【事】受取助成金追加勘定科目2</v>
      </c>
      <c r="E120" s="66"/>
      <c r="F120" s="98">
        <f t="shared" si="16"/>
        <v>0</v>
      </c>
      <c r="G120" s="98">
        <f t="shared" si="17"/>
        <v>0</v>
      </c>
      <c r="H120" s="98">
        <f t="shared" si="18"/>
        <v>0</v>
      </c>
      <c r="I120" s="98">
        <f t="shared" si="19"/>
        <v>0</v>
      </c>
      <c r="J120" s="98">
        <f t="shared" si="20"/>
        <v>0</v>
      </c>
      <c r="K120" s="98">
        <f t="shared" si="21"/>
        <v>0</v>
      </c>
      <c r="L120" s="98">
        <f t="shared" si="22"/>
        <v>0</v>
      </c>
      <c r="M120" s="98">
        <f t="shared" si="23"/>
        <v>0</v>
      </c>
      <c r="N120" s="98">
        <f t="shared" si="24"/>
        <v>0</v>
      </c>
      <c r="O120" s="98">
        <f t="shared" si="25"/>
        <v>0</v>
      </c>
      <c r="P120" s="99"/>
      <c r="Q120" s="92">
        <f t="shared" si="2"/>
        <v>0</v>
      </c>
      <c r="R120" s="86" t="str">
        <f t="shared" si="3"/>
        <v/>
      </c>
      <c r="S120" s="65">
        <f>IFERROR(VLOOKUP(CONCATENATE($D120,S$3),加工_集計用!$A:$F,6,0),0)</f>
        <v>0</v>
      </c>
      <c r="T120" s="65">
        <f>IFERROR(VLOOKUP(CONCATENATE($D120,T$3),加工_集計用!$A:$F,6,0),0)</f>
        <v>0</v>
      </c>
      <c r="U120" s="65">
        <f>IFERROR(VLOOKUP(CONCATENATE($D120,U$3),加工_集計用!$A:$F,6,0),0)</f>
        <v>0</v>
      </c>
      <c r="V120" s="65">
        <f>IFERROR(VLOOKUP(CONCATENATE($D120,V$3),加工_集計用!$A:$F,6,0),0)</f>
        <v>0</v>
      </c>
      <c r="W120" s="65">
        <f>IFERROR(VLOOKUP(CONCATENATE($D120,W$3),加工_集計用!$A:$F,6,0),0)</f>
        <v>0</v>
      </c>
      <c r="X120" s="65">
        <f>IFERROR(VLOOKUP(CONCATENATE($D120,X$3),加工_集計用!$A:$F,6,0),0)</f>
        <v>0</v>
      </c>
      <c r="Y120" s="65">
        <f>IFERROR(VLOOKUP(CONCATENATE($D120,Y$3),加工_集計用!$A:$F,6,0),0)</f>
        <v>0</v>
      </c>
      <c r="Z120" s="65">
        <f>IFERROR(VLOOKUP(CONCATENATE($D120,Z$3),加工_集計用!$A:$F,6,0),0)</f>
        <v>0</v>
      </c>
      <c r="AA120" s="65">
        <f>IFERROR(VLOOKUP(CONCATENATE($D120,AA$3),加工_集計用!$A:$F,6,0),0)</f>
        <v>0</v>
      </c>
      <c r="AB120" s="65">
        <f>IFERROR(VLOOKUP(CONCATENATE($D120,AB$3),加工_集計用!$A:$F,6,0),0)</f>
        <v>0</v>
      </c>
      <c r="AC120" s="99"/>
      <c r="AD120" s="92">
        <f t="shared" si="4"/>
        <v>0</v>
      </c>
    </row>
    <row r="121" spans="2:30">
      <c r="B121" s="87"/>
      <c r="C121" s="97" t="s">
        <v>232</v>
      </c>
      <c r="D121" s="93" t="str">
        <f>"【事】"&amp;使い方・設定!F77</f>
        <v>【事】受取助成金追加勘定科目3</v>
      </c>
      <c r="E121" s="66"/>
      <c r="F121" s="98">
        <f t="shared" si="16"/>
        <v>0</v>
      </c>
      <c r="G121" s="98">
        <f t="shared" si="17"/>
        <v>0</v>
      </c>
      <c r="H121" s="98">
        <f t="shared" si="18"/>
        <v>0</v>
      </c>
      <c r="I121" s="98">
        <f t="shared" si="19"/>
        <v>0</v>
      </c>
      <c r="J121" s="98">
        <f t="shared" si="20"/>
        <v>0</v>
      </c>
      <c r="K121" s="98">
        <f t="shared" si="21"/>
        <v>0</v>
      </c>
      <c r="L121" s="98">
        <f t="shared" si="22"/>
        <v>0</v>
      </c>
      <c r="M121" s="98">
        <f t="shared" si="23"/>
        <v>0</v>
      </c>
      <c r="N121" s="98">
        <f t="shared" si="24"/>
        <v>0</v>
      </c>
      <c r="O121" s="98">
        <f t="shared" si="25"/>
        <v>0</v>
      </c>
      <c r="P121" s="99"/>
      <c r="Q121" s="92">
        <f t="shared" si="2"/>
        <v>0</v>
      </c>
      <c r="R121" s="86" t="str">
        <f t="shared" si="3"/>
        <v/>
      </c>
      <c r="S121" s="65">
        <f>IFERROR(VLOOKUP(CONCATENATE($D121,S$3),加工_集計用!$A:$F,6,0),0)</f>
        <v>0</v>
      </c>
      <c r="T121" s="65">
        <f>IFERROR(VLOOKUP(CONCATENATE($D121,T$3),加工_集計用!$A:$F,6,0),0)</f>
        <v>0</v>
      </c>
      <c r="U121" s="65">
        <f>IFERROR(VLOOKUP(CONCATENATE($D121,U$3),加工_集計用!$A:$F,6,0),0)</f>
        <v>0</v>
      </c>
      <c r="V121" s="65">
        <f>IFERROR(VLOOKUP(CONCATENATE($D121,V$3),加工_集計用!$A:$F,6,0),0)</f>
        <v>0</v>
      </c>
      <c r="W121" s="65">
        <f>IFERROR(VLOOKUP(CONCATENATE($D121,W$3),加工_集計用!$A:$F,6,0),0)</f>
        <v>0</v>
      </c>
      <c r="X121" s="65">
        <f>IFERROR(VLOOKUP(CONCATENATE($D121,X$3),加工_集計用!$A:$F,6,0),0)</f>
        <v>0</v>
      </c>
      <c r="Y121" s="65">
        <f>IFERROR(VLOOKUP(CONCATENATE($D121,Y$3),加工_集計用!$A:$F,6,0),0)</f>
        <v>0</v>
      </c>
      <c r="Z121" s="65">
        <f>IFERROR(VLOOKUP(CONCATENATE($D121,Z$3),加工_集計用!$A:$F,6,0),0)</f>
        <v>0</v>
      </c>
      <c r="AA121" s="65">
        <f>IFERROR(VLOOKUP(CONCATENATE($D121,AA$3),加工_集計用!$A:$F,6,0),0)</f>
        <v>0</v>
      </c>
      <c r="AB121" s="65">
        <f>IFERROR(VLOOKUP(CONCATENATE($D121,AB$3),加工_集計用!$A:$F,6,0),0)</f>
        <v>0</v>
      </c>
      <c r="AC121" s="99"/>
      <c r="AD121" s="92">
        <f t="shared" si="4"/>
        <v>0</v>
      </c>
    </row>
    <row r="122" spans="2:30">
      <c r="B122" s="87"/>
      <c r="C122" s="97" t="s">
        <v>232</v>
      </c>
      <c r="D122" s="93" t="str">
        <f>"【事】"&amp;使い方・設定!F78</f>
        <v>【事】受取助成金追加勘定科目4</v>
      </c>
      <c r="E122" s="66"/>
      <c r="F122" s="98">
        <f t="shared" si="16"/>
        <v>0</v>
      </c>
      <c r="G122" s="98">
        <f t="shared" si="17"/>
        <v>0</v>
      </c>
      <c r="H122" s="98">
        <f t="shared" si="18"/>
        <v>0</v>
      </c>
      <c r="I122" s="98">
        <f t="shared" si="19"/>
        <v>0</v>
      </c>
      <c r="J122" s="98">
        <f t="shared" si="20"/>
        <v>0</v>
      </c>
      <c r="K122" s="98">
        <f t="shared" si="21"/>
        <v>0</v>
      </c>
      <c r="L122" s="98">
        <f t="shared" si="22"/>
        <v>0</v>
      </c>
      <c r="M122" s="98">
        <f t="shared" si="23"/>
        <v>0</v>
      </c>
      <c r="N122" s="98">
        <f t="shared" si="24"/>
        <v>0</v>
      </c>
      <c r="O122" s="98">
        <f t="shared" si="25"/>
        <v>0</v>
      </c>
      <c r="P122" s="99"/>
      <c r="Q122" s="92">
        <f t="shared" si="2"/>
        <v>0</v>
      </c>
      <c r="R122" s="86" t="str">
        <f t="shared" si="3"/>
        <v/>
      </c>
      <c r="S122" s="65">
        <f>IFERROR(VLOOKUP(CONCATENATE($D122,S$3),加工_集計用!$A:$F,6,0),0)</f>
        <v>0</v>
      </c>
      <c r="T122" s="65">
        <f>IFERROR(VLOOKUP(CONCATENATE($D122,T$3),加工_集計用!$A:$F,6,0),0)</f>
        <v>0</v>
      </c>
      <c r="U122" s="65">
        <f>IFERROR(VLOOKUP(CONCATENATE($D122,U$3),加工_集計用!$A:$F,6,0),0)</f>
        <v>0</v>
      </c>
      <c r="V122" s="65">
        <f>IFERROR(VLOOKUP(CONCATENATE($D122,V$3),加工_集計用!$A:$F,6,0),0)</f>
        <v>0</v>
      </c>
      <c r="W122" s="65">
        <f>IFERROR(VLOOKUP(CONCATENATE($D122,W$3),加工_集計用!$A:$F,6,0),0)</f>
        <v>0</v>
      </c>
      <c r="X122" s="65">
        <f>IFERROR(VLOOKUP(CONCATENATE($D122,X$3),加工_集計用!$A:$F,6,0),0)</f>
        <v>0</v>
      </c>
      <c r="Y122" s="65">
        <f>IFERROR(VLOOKUP(CONCATENATE($D122,Y$3),加工_集計用!$A:$F,6,0),0)</f>
        <v>0</v>
      </c>
      <c r="Z122" s="65">
        <f>IFERROR(VLOOKUP(CONCATENATE($D122,Z$3),加工_集計用!$A:$F,6,0),0)</f>
        <v>0</v>
      </c>
      <c r="AA122" s="65">
        <f>IFERROR(VLOOKUP(CONCATENATE($D122,AA$3),加工_集計用!$A:$F,6,0),0)</f>
        <v>0</v>
      </c>
      <c r="AB122" s="65">
        <f>IFERROR(VLOOKUP(CONCATENATE($D122,AB$3),加工_集計用!$A:$F,6,0),0)</f>
        <v>0</v>
      </c>
      <c r="AC122" s="99"/>
      <c r="AD122" s="92">
        <f t="shared" si="4"/>
        <v>0</v>
      </c>
    </row>
    <row r="123" spans="2:30">
      <c r="B123" s="87"/>
      <c r="C123" s="97" t="s">
        <v>232</v>
      </c>
      <c r="D123" s="93" t="str">
        <f>"【事】"&amp;使い方・設定!F79</f>
        <v>【事】受取助成金追加勘定科目5</v>
      </c>
      <c r="E123" s="66"/>
      <c r="F123" s="98">
        <f t="shared" si="16"/>
        <v>0</v>
      </c>
      <c r="G123" s="98">
        <f t="shared" si="17"/>
        <v>0</v>
      </c>
      <c r="H123" s="98">
        <f t="shared" si="18"/>
        <v>0</v>
      </c>
      <c r="I123" s="98">
        <f t="shared" si="19"/>
        <v>0</v>
      </c>
      <c r="J123" s="98">
        <f t="shared" si="20"/>
        <v>0</v>
      </c>
      <c r="K123" s="98">
        <f t="shared" si="21"/>
        <v>0</v>
      </c>
      <c r="L123" s="98">
        <f t="shared" si="22"/>
        <v>0</v>
      </c>
      <c r="M123" s="98">
        <f t="shared" si="23"/>
        <v>0</v>
      </c>
      <c r="N123" s="98">
        <f t="shared" si="24"/>
        <v>0</v>
      </c>
      <c r="O123" s="98">
        <f t="shared" si="25"/>
        <v>0</v>
      </c>
      <c r="P123" s="99"/>
      <c r="Q123" s="92">
        <f t="shared" si="2"/>
        <v>0</v>
      </c>
      <c r="R123" s="86" t="str">
        <f t="shared" si="3"/>
        <v/>
      </c>
      <c r="S123" s="65">
        <f>IFERROR(VLOOKUP(CONCATENATE($D123,S$3),加工_集計用!$A:$F,6,0),0)</f>
        <v>0</v>
      </c>
      <c r="T123" s="65">
        <f>IFERROR(VLOOKUP(CONCATENATE($D123,T$3),加工_集計用!$A:$F,6,0),0)</f>
        <v>0</v>
      </c>
      <c r="U123" s="65">
        <f>IFERROR(VLOOKUP(CONCATENATE($D123,U$3),加工_集計用!$A:$F,6,0),0)</f>
        <v>0</v>
      </c>
      <c r="V123" s="65">
        <f>IFERROR(VLOOKUP(CONCATENATE($D123,V$3),加工_集計用!$A:$F,6,0),0)</f>
        <v>0</v>
      </c>
      <c r="W123" s="65">
        <f>IFERROR(VLOOKUP(CONCATENATE($D123,W$3),加工_集計用!$A:$F,6,0),0)</f>
        <v>0</v>
      </c>
      <c r="X123" s="65">
        <f>IFERROR(VLOOKUP(CONCATENATE($D123,X$3),加工_集計用!$A:$F,6,0),0)</f>
        <v>0</v>
      </c>
      <c r="Y123" s="65">
        <f>IFERROR(VLOOKUP(CONCATENATE($D123,Y$3),加工_集計用!$A:$F,6,0),0)</f>
        <v>0</v>
      </c>
      <c r="Z123" s="65">
        <f>IFERROR(VLOOKUP(CONCATENATE($D123,Z$3),加工_集計用!$A:$F,6,0),0)</f>
        <v>0</v>
      </c>
      <c r="AA123" s="65">
        <f>IFERROR(VLOOKUP(CONCATENATE($D123,AA$3),加工_集計用!$A:$F,6,0),0)</f>
        <v>0</v>
      </c>
      <c r="AB123" s="65">
        <f>IFERROR(VLOOKUP(CONCATENATE($D123,AB$3),加工_集計用!$A:$F,6,0),0)</f>
        <v>0</v>
      </c>
      <c r="AC123" s="99"/>
      <c r="AD123" s="92">
        <f t="shared" si="4"/>
        <v>0</v>
      </c>
    </row>
    <row r="124" spans="2:30">
      <c r="B124" s="87"/>
      <c r="C124" s="97" t="s">
        <v>232</v>
      </c>
      <c r="D124" s="93" t="str">
        <f>"【事】"&amp;使い方・設定!F80</f>
        <v>【事】受取助成金追加勘定科目6</v>
      </c>
      <c r="E124" s="66"/>
      <c r="F124" s="98">
        <f t="shared" si="16"/>
        <v>0</v>
      </c>
      <c r="G124" s="98">
        <f t="shared" si="17"/>
        <v>0</v>
      </c>
      <c r="H124" s="98">
        <f t="shared" si="18"/>
        <v>0</v>
      </c>
      <c r="I124" s="98">
        <f t="shared" si="19"/>
        <v>0</v>
      </c>
      <c r="J124" s="98">
        <f t="shared" si="20"/>
        <v>0</v>
      </c>
      <c r="K124" s="98">
        <f t="shared" si="21"/>
        <v>0</v>
      </c>
      <c r="L124" s="98">
        <f t="shared" si="22"/>
        <v>0</v>
      </c>
      <c r="M124" s="98">
        <f t="shared" si="23"/>
        <v>0</v>
      </c>
      <c r="N124" s="98">
        <f t="shared" si="24"/>
        <v>0</v>
      </c>
      <c r="O124" s="98">
        <f t="shared" si="25"/>
        <v>0</v>
      </c>
      <c r="P124" s="99"/>
      <c r="Q124" s="92">
        <f t="shared" si="2"/>
        <v>0</v>
      </c>
      <c r="R124" s="86" t="str">
        <f t="shared" si="3"/>
        <v/>
      </c>
      <c r="S124" s="65">
        <f>IFERROR(VLOOKUP(CONCATENATE($D124,S$3),加工_集計用!$A:$F,6,0),0)</f>
        <v>0</v>
      </c>
      <c r="T124" s="65">
        <f>IFERROR(VLOOKUP(CONCATENATE($D124,T$3),加工_集計用!$A:$F,6,0),0)</f>
        <v>0</v>
      </c>
      <c r="U124" s="65">
        <f>IFERROR(VLOOKUP(CONCATENATE($D124,U$3),加工_集計用!$A:$F,6,0),0)</f>
        <v>0</v>
      </c>
      <c r="V124" s="65">
        <f>IFERROR(VLOOKUP(CONCATENATE($D124,V$3),加工_集計用!$A:$F,6,0),0)</f>
        <v>0</v>
      </c>
      <c r="W124" s="65">
        <f>IFERROR(VLOOKUP(CONCATENATE($D124,W$3),加工_集計用!$A:$F,6,0),0)</f>
        <v>0</v>
      </c>
      <c r="X124" s="65">
        <f>IFERROR(VLOOKUP(CONCATENATE($D124,X$3),加工_集計用!$A:$F,6,0),0)</f>
        <v>0</v>
      </c>
      <c r="Y124" s="65">
        <f>IFERROR(VLOOKUP(CONCATENATE($D124,Y$3),加工_集計用!$A:$F,6,0),0)</f>
        <v>0</v>
      </c>
      <c r="Z124" s="65">
        <f>IFERROR(VLOOKUP(CONCATENATE($D124,Z$3),加工_集計用!$A:$F,6,0),0)</f>
        <v>0</v>
      </c>
      <c r="AA124" s="65">
        <f>IFERROR(VLOOKUP(CONCATENATE($D124,AA$3),加工_集計用!$A:$F,6,0),0)</f>
        <v>0</v>
      </c>
      <c r="AB124" s="65">
        <f>IFERROR(VLOOKUP(CONCATENATE($D124,AB$3),加工_集計用!$A:$F,6,0),0)</f>
        <v>0</v>
      </c>
      <c r="AC124" s="99"/>
      <c r="AD124" s="92">
        <f t="shared" si="4"/>
        <v>0</v>
      </c>
    </row>
    <row r="125" spans="2:30">
      <c r="B125" s="87"/>
      <c r="C125" s="97" t="s">
        <v>232</v>
      </c>
      <c r="D125" s="93" t="str">
        <f>"【事】"&amp;使い方・設定!F81</f>
        <v>【事】受取助成金追加勘定科目7</v>
      </c>
      <c r="E125" s="66"/>
      <c r="F125" s="98">
        <f t="shared" si="16"/>
        <v>0</v>
      </c>
      <c r="G125" s="98">
        <f t="shared" si="17"/>
        <v>0</v>
      </c>
      <c r="H125" s="98">
        <f t="shared" si="18"/>
        <v>0</v>
      </c>
      <c r="I125" s="98">
        <f t="shared" si="19"/>
        <v>0</v>
      </c>
      <c r="J125" s="98">
        <f t="shared" si="20"/>
        <v>0</v>
      </c>
      <c r="K125" s="98">
        <f t="shared" si="21"/>
        <v>0</v>
      </c>
      <c r="L125" s="98">
        <f t="shared" si="22"/>
        <v>0</v>
      </c>
      <c r="M125" s="98">
        <f t="shared" si="23"/>
        <v>0</v>
      </c>
      <c r="N125" s="98">
        <f t="shared" si="24"/>
        <v>0</v>
      </c>
      <c r="O125" s="98">
        <f t="shared" si="25"/>
        <v>0</v>
      </c>
      <c r="P125" s="99"/>
      <c r="Q125" s="92">
        <f t="shared" si="2"/>
        <v>0</v>
      </c>
      <c r="R125" s="86" t="str">
        <f t="shared" si="3"/>
        <v/>
      </c>
      <c r="S125" s="65">
        <f>IFERROR(VLOOKUP(CONCATENATE($D125,S$3),加工_集計用!$A:$F,6,0),0)</f>
        <v>0</v>
      </c>
      <c r="T125" s="65">
        <f>IFERROR(VLOOKUP(CONCATENATE($D125,T$3),加工_集計用!$A:$F,6,0),0)</f>
        <v>0</v>
      </c>
      <c r="U125" s="65">
        <f>IFERROR(VLOOKUP(CONCATENATE($D125,U$3),加工_集計用!$A:$F,6,0),0)</f>
        <v>0</v>
      </c>
      <c r="V125" s="65">
        <f>IFERROR(VLOOKUP(CONCATENATE($D125,V$3),加工_集計用!$A:$F,6,0),0)</f>
        <v>0</v>
      </c>
      <c r="W125" s="65">
        <f>IFERROR(VLOOKUP(CONCATENATE($D125,W$3),加工_集計用!$A:$F,6,0),0)</f>
        <v>0</v>
      </c>
      <c r="X125" s="65">
        <f>IFERROR(VLOOKUP(CONCATENATE($D125,X$3),加工_集計用!$A:$F,6,0),0)</f>
        <v>0</v>
      </c>
      <c r="Y125" s="65">
        <f>IFERROR(VLOOKUP(CONCATENATE($D125,Y$3),加工_集計用!$A:$F,6,0),0)</f>
        <v>0</v>
      </c>
      <c r="Z125" s="65">
        <f>IFERROR(VLOOKUP(CONCATENATE($D125,Z$3),加工_集計用!$A:$F,6,0),0)</f>
        <v>0</v>
      </c>
      <c r="AA125" s="65">
        <f>IFERROR(VLOOKUP(CONCATENATE($D125,AA$3),加工_集計用!$A:$F,6,0),0)</f>
        <v>0</v>
      </c>
      <c r="AB125" s="65">
        <f>IFERROR(VLOOKUP(CONCATENATE($D125,AB$3),加工_集計用!$A:$F,6,0),0)</f>
        <v>0</v>
      </c>
      <c r="AC125" s="99"/>
      <c r="AD125" s="92">
        <f t="shared" si="4"/>
        <v>0</v>
      </c>
    </row>
    <row r="126" spans="2:30">
      <c r="B126" s="87"/>
      <c r="C126" s="97" t="s">
        <v>232</v>
      </c>
      <c r="D126" s="93" t="str">
        <f>"【事】"&amp;使い方・設定!F82</f>
        <v>【事】受取助成金追加勘定科目8</v>
      </c>
      <c r="E126" s="66"/>
      <c r="F126" s="98">
        <f t="shared" si="16"/>
        <v>0</v>
      </c>
      <c r="G126" s="98">
        <f t="shared" si="17"/>
        <v>0</v>
      </c>
      <c r="H126" s="98">
        <f t="shared" si="18"/>
        <v>0</v>
      </c>
      <c r="I126" s="98">
        <f t="shared" si="19"/>
        <v>0</v>
      </c>
      <c r="J126" s="98">
        <f t="shared" si="20"/>
        <v>0</v>
      </c>
      <c r="K126" s="98">
        <f t="shared" si="21"/>
        <v>0</v>
      </c>
      <c r="L126" s="98">
        <f t="shared" si="22"/>
        <v>0</v>
      </c>
      <c r="M126" s="98">
        <f t="shared" si="23"/>
        <v>0</v>
      </c>
      <c r="N126" s="98">
        <f t="shared" si="24"/>
        <v>0</v>
      </c>
      <c r="O126" s="98">
        <f t="shared" si="25"/>
        <v>0</v>
      </c>
      <c r="P126" s="99"/>
      <c r="Q126" s="92">
        <f t="shared" si="2"/>
        <v>0</v>
      </c>
      <c r="R126" s="86" t="str">
        <f t="shared" si="3"/>
        <v/>
      </c>
      <c r="S126" s="65">
        <f>IFERROR(VLOOKUP(CONCATENATE($D126,S$3),加工_集計用!$A:$F,6,0),0)</f>
        <v>0</v>
      </c>
      <c r="T126" s="65">
        <f>IFERROR(VLOOKUP(CONCATENATE($D126,T$3),加工_集計用!$A:$F,6,0),0)</f>
        <v>0</v>
      </c>
      <c r="U126" s="65">
        <f>IFERROR(VLOOKUP(CONCATENATE($D126,U$3),加工_集計用!$A:$F,6,0),0)</f>
        <v>0</v>
      </c>
      <c r="V126" s="65">
        <f>IFERROR(VLOOKUP(CONCATENATE($D126,V$3),加工_集計用!$A:$F,6,0),0)</f>
        <v>0</v>
      </c>
      <c r="W126" s="65">
        <f>IFERROR(VLOOKUP(CONCATENATE($D126,W$3),加工_集計用!$A:$F,6,0),0)</f>
        <v>0</v>
      </c>
      <c r="X126" s="65">
        <f>IFERROR(VLOOKUP(CONCATENATE($D126,X$3),加工_集計用!$A:$F,6,0),0)</f>
        <v>0</v>
      </c>
      <c r="Y126" s="65">
        <f>IFERROR(VLOOKUP(CONCATENATE($D126,Y$3),加工_集計用!$A:$F,6,0),0)</f>
        <v>0</v>
      </c>
      <c r="Z126" s="65">
        <f>IFERROR(VLOOKUP(CONCATENATE($D126,Z$3),加工_集計用!$A:$F,6,0),0)</f>
        <v>0</v>
      </c>
      <c r="AA126" s="65">
        <f>IFERROR(VLOOKUP(CONCATENATE($D126,AA$3),加工_集計用!$A:$F,6,0),0)</f>
        <v>0</v>
      </c>
      <c r="AB126" s="65">
        <f>IFERROR(VLOOKUP(CONCATENATE($D126,AB$3),加工_集計用!$A:$F,6,0),0)</f>
        <v>0</v>
      </c>
      <c r="AC126" s="99"/>
      <c r="AD126" s="92">
        <f t="shared" si="4"/>
        <v>0</v>
      </c>
    </row>
    <row r="127" spans="2:30">
      <c r="B127" s="87"/>
      <c r="C127" s="97" t="s">
        <v>232</v>
      </c>
      <c r="D127" s="93" t="str">
        <f>"【事】"&amp;使い方・設定!F83</f>
        <v>【事】受取助成金追加勘定科目9</v>
      </c>
      <c r="E127" s="66"/>
      <c r="F127" s="98">
        <f t="shared" si="16"/>
        <v>0</v>
      </c>
      <c r="G127" s="98">
        <f t="shared" si="17"/>
        <v>0</v>
      </c>
      <c r="H127" s="98">
        <f t="shared" si="18"/>
        <v>0</v>
      </c>
      <c r="I127" s="98">
        <f t="shared" si="19"/>
        <v>0</v>
      </c>
      <c r="J127" s="98">
        <f t="shared" si="20"/>
        <v>0</v>
      </c>
      <c r="K127" s="98">
        <f t="shared" si="21"/>
        <v>0</v>
      </c>
      <c r="L127" s="98">
        <f t="shared" si="22"/>
        <v>0</v>
      </c>
      <c r="M127" s="98">
        <f t="shared" si="23"/>
        <v>0</v>
      </c>
      <c r="N127" s="98">
        <f t="shared" si="24"/>
        <v>0</v>
      </c>
      <c r="O127" s="98">
        <f t="shared" si="25"/>
        <v>0</v>
      </c>
      <c r="P127" s="99"/>
      <c r="Q127" s="92">
        <f t="shared" si="2"/>
        <v>0</v>
      </c>
      <c r="R127" s="86" t="str">
        <f t="shared" si="3"/>
        <v/>
      </c>
      <c r="S127" s="65">
        <f>IFERROR(VLOOKUP(CONCATENATE($D127,S$3),加工_集計用!$A:$F,6,0),0)</f>
        <v>0</v>
      </c>
      <c r="T127" s="65">
        <f>IFERROR(VLOOKUP(CONCATENATE($D127,T$3),加工_集計用!$A:$F,6,0),0)</f>
        <v>0</v>
      </c>
      <c r="U127" s="65">
        <f>IFERROR(VLOOKUP(CONCATENATE($D127,U$3),加工_集計用!$A:$F,6,0),0)</f>
        <v>0</v>
      </c>
      <c r="V127" s="65">
        <f>IFERROR(VLOOKUP(CONCATENATE($D127,V$3),加工_集計用!$A:$F,6,0),0)</f>
        <v>0</v>
      </c>
      <c r="W127" s="65">
        <f>IFERROR(VLOOKUP(CONCATENATE($D127,W$3),加工_集計用!$A:$F,6,0),0)</f>
        <v>0</v>
      </c>
      <c r="X127" s="65">
        <f>IFERROR(VLOOKUP(CONCATENATE($D127,X$3),加工_集計用!$A:$F,6,0),0)</f>
        <v>0</v>
      </c>
      <c r="Y127" s="65">
        <f>IFERROR(VLOOKUP(CONCATENATE($D127,Y$3),加工_集計用!$A:$F,6,0),0)</f>
        <v>0</v>
      </c>
      <c r="Z127" s="65">
        <f>IFERROR(VLOOKUP(CONCATENATE($D127,Z$3),加工_集計用!$A:$F,6,0),0)</f>
        <v>0</v>
      </c>
      <c r="AA127" s="65">
        <f>IFERROR(VLOOKUP(CONCATENATE($D127,AA$3),加工_集計用!$A:$F,6,0),0)</f>
        <v>0</v>
      </c>
      <c r="AB127" s="65">
        <f>IFERROR(VLOOKUP(CONCATENATE($D127,AB$3),加工_集計用!$A:$F,6,0),0)</f>
        <v>0</v>
      </c>
      <c r="AC127" s="99"/>
      <c r="AD127" s="92">
        <f t="shared" si="4"/>
        <v>0</v>
      </c>
    </row>
    <row r="128" spans="2:30">
      <c r="B128" s="87"/>
      <c r="C128" s="97" t="s">
        <v>232</v>
      </c>
      <c r="D128" s="93" t="str">
        <f>"【事】"&amp;使い方・設定!F84</f>
        <v>【事】受取助成金追加勘定科目10</v>
      </c>
      <c r="E128" s="66"/>
      <c r="F128" s="98">
        <f t="shared" si="16"/>
        <v>0</v>
      </c>
      <c r="G128" s="98">
        <f t="shared" si="17"/>
        <v>0</v>
      </c>
      <c r="H128" s="98">
        <f t="shared" si="18"/>
        <v>0</v>
      </c>
      <c r="I128" s="98">
        <f t="shared" si="19"/>
        <v>0</v>
      </c>
      <c r="J128" s="98">
        <f t="shared" si="20"/>
        <v>0</v>
      </c>
      <c r="K128" s="98">
        <f t="shared" si="21"/>
        <v>0</v>
      </c>
      <c r="L128" s="98">
        <f t="shared" si="22"/>
        <v>0</v>
      </c>
      <c r="M128" s="98">
        <f t="shared" si="23"/>
        <v>0</v>
      </c>
      <c r="N128" s="98">
        <f t="shared" si="24"/>
        <v>0</v>
      </c>
      <c r="O128" s="98">
        <f t="shared" si="25"/>
        <v>0</v>
      </c>
      <c r="P128" s="99"/>
      <c r="Q128" s="92">
        <f t="shared" si="2"/>
        <v>0</v>
      </c>
      <c r="R128" s="86" t="str">
        <f t="shared" si="3"/>
        <v/>
      </c>
      <c r="S128" s="65">
        <f>IFERROR(VLOOKUP(CONCATENATE($D128,S$3),加工_集計用!$A:$F,6,0),0)</f>
        <v>0</v>
      </c>
      <c r="T128" s="65">
        <f>IFERROR(VLOOKUP(CONCATENATE($D128,T$3),加工_集計用!$A:$F,6,0),0)</f>
        <v>0</v>
      </c>
      <c r="U128" s="65">
        <f>IFERROR(VLOOKUP(CONCATENATE($D128,U$3),加工_集計用!$A:$F,6,0),0)</f>
        <v>0</v>
      </c>
      <c r="V128" s="65">
        <f>IFERROR(VLOOKUP(CONCATENATE($D128,V$3),加工_集計用!$A:$F,6,0),0)</f>
        <v>0</v>
      </c>
      <c r="W128" s="65">
        <f>IFERROR(VLOOKUP(CONCATENATE($D128,W$3),加工_集計用!$A:$F,6,0),0)</f>
        <v>0</v>
      </c>
      <c r="X128" s="65">
        <f>IFERROR(VLOOKUP(CONCATENATE($D128,X$3),加工_集計用!$A:$F,6,0),0)</f>
        <v>0</v>
      </c>
      <c r="Y128" s="65">
        <f>IFERROR(VLOOKUP(CONCATENATE($D128,Y$3),加工_集計用!$A:$F,6,0),0)</f>
        <v>0</v>
      </c>
      <c r="Z128" s="65">
        <f>IFERROR(VLOOKUP(CONCATENATE($D128,Z$3),加工_集計用!$A:$F,6,0),0)</f>
        <v>0</v>
      </c>
      <c r="AA128" s="65">
        <f>IFERROR(VLOOKUP(CONCATENATE($D128,AA$3),加工_集計用!$A:$F,6,0),0)</f>
        <v>0</v>
      </c>
      <c r="AB128" s="65">
        <f>IFERROR(VLOOKUP(CONCATENATE($D128,AB$3),加工_集計用!$A:$F,6,0),0)</f>
        <v>0</v>
      </c>
      <c r="AC128" s="99"/>
      <c r="AD128" s="92">
        <f t="shared" si="4"/>
        <v>0</v>
      </c>
    </row>
    <row r="129" spans="2:30">
      <c r="B129" s="87"/>
      <c r="C129" s="97" t="s">
        <v>232</v>
      </c>
      <c r="D129" s="38" t="s">
        <v>241</v>
      </c>
      <c r="E129" s="66"/>
      <c r="F129" s="98">
        <f t="shared" si="16"/>
        <v>0</v>
      </c>
      <c r="G129" s="98">
        <f t="shared" si="17"/>
        <v>0</v>
      </c>
      <c r="H129" s="98">
        <f t="shared" si="18"/>
        <v>0</v>
      </c>
      <c r="I129" s="98">
        <f t="shared" si="19"/>
        <v>0</v>
      </c>
      <c r="J129" s="98">
        <f t="shared" si="20"/>
        <v>0</v>
      </c>
      <c r="K129" s="98">
        <f t="shared" si="21"/>
        <v>0</v>
      </c>
      <c r="L129" s="98">
        <f t="shared" si="22"/>
        <v>0</v>
      </c>
      <c r="M129" s="98">
        <f t="shared" si="23"/>
        <v>0</v>
      </c>
      <c r="N129" s="98">
        <f t="shared" si="24"/>
        <v>0</v>
      </c>
      <c r="O129" s="98">
        <f t="shared" si="25"/>
        <v>0</v>
      </c>
      <c r="P129" s="99"/>
      <c r="Q129" s="92">
        <f t="shared" ref="Q129:Q192" si="26">SUM(F129:P129)</f>
        <v>0</v>
      </c>
      <c r="R129" s="86" t="str">
        <f t="shared" ref="R129:R192" si="27">IF(Q129=AD129,"","配賦エラー")</f>
        <v/>
      </c>
      <c r="S129" s="65">
        <f>IFERROR(VLOOKUP(CONCATENATE($D129,S$3),加工_集計用!$A:$F,6,0),0)</f>
        <v>0</v>
      </c>
      <c r="T129" s="98">
        <f>IFERROR(VLOOKUP(CONCATENATE($D129,T$3),加工_集計用!$A:$F,6,0),0)</f>
        <v>0</v>
      </c>
      <c r="U129" s="98">
        <f>IFERROR(VLOOKUP(CONCATENATE($D129,U$3),加工_集計用!$A:$F,6,0),0)</f>
        <v>0</v>
      </c>
      <c r="V129" s="98">
        <f>IFERROR(VLOOKUP(CONCATENATE($D129,V$3),加工_集計用!$A:$F,6,0),0)</f>
        <v>0</v>
      </c>
      <c r="W129" s="98">
        <f>IFERROR(VLOOKUP(CONCATENATE($D129,W$3),加工_集計用!$A:$F,6,0),0)</f>
        <v>0</v>
      </c>
      <c r="X129" s="98">
        <f>IFERROR(VLOOKUP(CONCATENATE($D129,X$3),加工_集計用!$A:$F,6,0),0)</f>
        <v>0</v>
      </c>
      <c r="Y129" s="98">
        <f>IFERROR(VLOOKUP(CONCATENATE($D129,Y$3),加工_集計用!$A:$F,6,0),0)</f>
        <v>0</v>
      </c>
      <c r="Z129" s="98">
        <f>IFERROR(VLOOKUP(CONCATENATE($D129,Z$3),加工_集計用!$A:$F,6,0),0)</f>
        <v>0</v>
      </c>
      <c r="AA129" s="98">
        <f>IFERROR(VLOOKUP(CONCATENATE($D129,AA$3),加工_集計用!$A:$F,6,0),0)</f>
        <v>0</v>
      </c>
      <c r="AB129" s="98">
        <f>IFERROR(VLOOKUP(CONCATENATE($D129,AB$3),加工_集計用!$A:$F,6,0),0)</f>
        <v>0</v>
      </c>
      <c r="AC129" s="99"/>
      <c r="AD129" s="92">
        <f t="shared" ref="AD129:AD192" si="28">SUM(S129:AC129)</f>
        <v>0</v>
      </c>
    </row>
    <row r="130" spans="2:30">
      <c r="B130" s="87"/>
      <c r="C130" s="97" t="s">
        <v>232</v>
      </c>
      <c r="D130" s="93" t="str">
        <f>"【事】"&amp;使い方・設定!B75</f>
        <v>【事】事業収益追加勘定科目1</v>
      </c>
      <c r="E130" s="66"/>
      <c r="F130" s="98">
        <f t="shared" si="16"/>
        <v>0</v>
      </c>
      <c r="G130" s="98">
        <f t="shared" si="17"/>
        <v>0</v>
      </c>
      <c r="H130" s="98">
        <f t="shared" si="18"/>
        <v>0</v>
      </c>
      <c r="I130" s="98">
        <f t="shared" si="19"/>
        <v>0</v>
      </c>
      <c r="J130" s="98">
        <f t="shared" si="20"/>
        <v>0</v>
      </c>
      <c r="K130" s="98">
        <f t="shared" si="21"/>
        <v>0</v>
      </c>
      <c r="L130" s="98">
        <f t="shared" si="22"/>
        <v>0</v>
      </c>
      <c r="M130" s="98">
        <f t="shared" si="23"/>
        <v>0</v>
      </c>
      <c r="N130" s="98">
        <f t="shared" si="24"/>
        <v>0</v>
      </c>
      <c r="O130" s="98">
        <f t="shared" si="25"/>
        <v>0</v>
      </c>
      <c r="P130" s="99"/>
      <c r="Q130" s="92">
        <f t="shared" si="26"/>
        <v>0</v>
      </c>
      <c r="R130" s="86" t="str">
        <f t="shared" si="27"/>
        <v/>
      </c>
      <c r="S130" s="65">
        <f>IFERROR(VLOOKUP(CONCATENATE($D130,S$3),加工_集計用!$A:$F,6,0),0)</f>
        <v>0</v>
      </c>
      <c r="T130" s="65">
        <f>IFERROR(VLOOKUP(CONCATENATE($D130,T$3),加工_集計用!$A:$F,6,0),0)</f>
        <v>0</v>
      </c>
      <c r="U130" s="65">
        <f>IFERROR(VLOOKUP(CONCATENATE($D130,U$3),加工_集計用!$A:$F,6,0),0)</f>
        <v>0</v>
      </c>
      <c r="V130" s="65">
        <f>IFERROR(VLOOKUP(CONCATENATE($D130,V$3),加工_集計用!$A:$F,6,0),0)</f>
        <v>0</v>
      </c>
      <c r="W130" s="65">
        <f>IFERROR(VLOOKUP(CONCATENATE($D130,W$3),加工_集計用!$A:$F,6,0),0)</f>
        <v>0</v>
      </c>
      <c r="X130" s="65">
        <f>IFERROR(VLOOKUP(CONCATENATE($D130,X$3),加工_集計用!$A:$F,6,0),0)</f>
        <v>0</v>
      </c>
      <c r="Y130" s="65">
        <f>IFERROR(VLOOKUP(CONCATENATE($D130,Y$3),加工_集計用!$A:$F,6,0),0)</f>
        <v>0</v>
      </c>
      <c r="Z130" s="65">
        <f>IFERROR(VLOOKUP(CONCATENATE($D130,Z$3),加工_集計用!$A:$F,6,0),0)</f>
        <v>0</v>
      </c>
      <c r="AA130" s="65">
        <f>IFERROR(VLOOKUP(CONCATENATE($D130,AA$3),加工_集計用!$A:$F,6,0),0)</f>
        <v>0</v>
      </c>
      <c r="AB130" s="65">
        <f>IFERROR(VLOOKUP(CONCATENATE($D130,AB$3),加工_集計用!$A:$F,6,0),0)</f>
        <v>0</v>
      </c>
      <c r="AC130" s="99"/>
      <c r="AD130" s="92">
        <f t="shared" si="28"/>
        <v>0</v>
      </c>
    </row>
    <row r="131" spans="2:30">
      <c r="B131" s="87"/>
      <c r="C131" s="97" t="s">
        <v>232</v>
      </c>
      <c r="D131" s="93" t="str">
        <f>"【事】"&amp;使い方・設定!B76</f>
        <v>【事】事業収益追加勘定科目2</v>
      </c>
      <c r="E131" s="66"/>
      <c r="F131" s="98">
        <f t="shared" si="16"/>
        <v>0</v>
      </c>
      <c r="G131" s="98">
        <f t="shared" si="17"/>
        <v>0</v>
      </c>
      <c r="H131" s="98">
        <f t="shared" si="18"/>
        <v>0</v>
      </c>
      <c r="I131" s="98">
        <f t="shared" si="19"/>
        <v>0</v>
      </c>
      <c r="J131" s="98">
        <f t="shared" si="20"/>
        <v>0</v>
      </c>
      <c r="K131" s="98">
        <f t="shared" si="21"/>
        <v>0</v>
      </c>
      <c r="L131" s="98">
        <f t="shared" si="22"/>
        <v>0</v>
      </c>
      <c r="M131" s="98">
        <f t="shared" si="23"/>
        <v>0</v>
      </c>
      <c r="N131" s="98">
        <f t="shared" si="24"/>
        <v>0</v>
      </c>
      <c r="O131" s="98">
        <f t="shared" si="25"/>
        <v>0</v>
      </c>
      <c r="P131" s="99"/>
      <c r="Q131" s="92">
        <f t="shared" si="26"/>
        <v>0</v>
      </c>
      <c r="R131" s="86" t="str">
        <f t="shared" si="27"/>
        <v/>
      </c>
      <c r="S131" s="65">
        <f>IFERROR(VLOOKUP(CONCATENATE($D131,S$3),加工_集計用!$A:$F,6,0),0)</f>
        <v>0</v>
      </c>
      <c r="T131" s="65">
        <f>IFERROR(VLOOKUP(CONCATENATE($D131,T$3),加工_集計用!$A:$F,6,0),0)</f>
        <v>0</v>
      </c>
      <c r="U131" s="65">
        <f>IFERROR(VLOOKUP(CONCATENATE($D131,U$3),加工_集計用!$A:$F,6,0),0)</f>
        <v>0</v>
      </c>
      <c r="V131" s="65">
        <f>IFERROR(VLOOKUP(CONCATENATE($D131,V$3),加工_集計用!$A:$F,6,0),0)</f>
        <v>0</v>
      </c>
      <c r="W131" s="65">
        <f>IFERROR(VLOOKUP(CONCATENATE($D131,W$3),加工_集計用!$A:$F,6,0),0)</f>
        <v>0</v>
      </c>
      <c r="X131" s="65">
        <f>IFERROR(VLOOKUP(CONCATENATE($D131,X$3),加工_集計用!$A:$F,6,0),0)</f>
        <v>0</v>
      </c>
      <c r="Y131" s="65">
        <f>IFERROR(VLOOKUP(CONCATENATE($D131,Y$3),加工_集計用!$A:$F,6,0),0)</f>
        <v>0</v>
      </c>
      <c r="Z131" s="65">
        <f>IFERROR(VLOOKUP(CONCATENATE($D131,Z$3),加工_集計用!$A:$F,6,0),0)</f>
        <v>0</v>
      </c>
      <c r="AA131" s="65">
        <f>IFERROR(VLOOKUP(CONCATENATE($D131,AA$3),加工_集計用!$A:$F,6,0),0)</f>
        <v>0</v>
      </c>
      <c r="AB131" s="65">
        <f>IFERROR(VLOOKUP(CONCATENATE($D131,AB$3),加工_集計用!$A:$F,6,0),0)</f>
        <v>0</v>
      </c>
      <c r="AC131" s="99"/>
      <c r="AD131" s="92">
        <f t="shared" si="28"/>
        <v>0</v>
      </c>
    </row>
    <row r="132" spans="2:30">
      <c r="B132" s="87"/>
      <c r="C132" s="97" t="s">
        <v>232</v>
      </c>
      <c r="D132" s="93" t="str">
        <f>"【事】"&amp;使い方・設定!B77</f>
        <v>【事】事業収益追加勘定科目3</v>
      </c>
      <c r="E132" s="66"/>
      <c r="F132" s="98">
        <f t="shared" si="16"/>
        <v>0</v>
      </c>
      <c r="G132" s="98">
        <f t="shared" si="17"/>
        <v>0</v>
      </c>
      <c r="H132" s="98">
        <f t="shared" si="18"/>
        <v>0</v>
      </c>
      <c r="I132" s="98">
        <f t="shared" si="19"/>
        <v>0</v>
      </c>
      <c r="J132" s="98">
        <f t="shared" si="20"/>
        <v>0</v>
      </c>
      <c r="K132" s="98">
        <f t="shared" si="21"/>
        <v>0</v>
      </c>
      <c r="L132" s="98">
        <f t="shared" si="22"/>
        <v>0</v>
      </c>
      <c r="M132" s="98">
        <f t="shared" si="23"/>
        <v>0</v>
      </c>
      <c r="N132" s="98">
        <f t="shared" si="24"/>
        <v>0</v>
      </c>
      <c r="O132" s="98">
        <f t="shared" si="25"/>
        <v>0</v>
      </c>
      <c r="P132" s="99"/>
      <c r="Q132" s="92">
        <f t="shared" si="26"/>
        <v>0</v>
      </c>
      <c r="R132" s="86" t="str">
        <f t="shared" si="27"/>
        <v/>
      </c>
      <c r="S132" s="65">
        <f>IFERROR(VLOOKUP(CONCATENATE($D132,S$3),加工_集計用!$A:$F,6,0),0)</f>
        <v>0</v>
      </c>
      <c r="T132" s="65">
        <f>IFERROR(VLOOKUP(CONCATENATE($D132,T$3),加工_集計用!$A:$F,6,0),0)</f>
        <v>0</v>
      </c>
      <c r="U132" s="65">
        <f>IFERROR(VLOOKUP(CONCATENATE($D132,U$3),加工_集計用!$A:$F,6,0),0)</f>
        <v>0</v>
      </c>
      <c r="V132" s="65">
        <f>IFERROR(VLOOKUP(CONCATENATE($D132,V$3),加工_集計用!$A:$F,6,0),0)</f>
        <v>0</v>
      </c>
      <c r="W132" s="65">
        <f>IFERROR(VLOOKUP(CONCATENATE($D132,W$3),加工_集計用!$A:$F,6,0),0)</f>
        <v>0</v>
      </c>
      <c r="X132" s="65">
        <f>IFERROR(VLOOKUP(CONCATENATE($D132,X$3),加工_集計用!$A:$F,6,0),0)</f>
        <v>0</v>
      </c>
      <c r="Y132" s="65">
        <f>IFERROR(VLOOKUP(CONCATENATE($D132,Y$3),加工_集計用!$A:$F,6,0),0)</f>
        <v>0</v>
      </c>
      <c r="Z132" s="65">
        <f>IFERROR(VLOOKUP(CONCATENATE($D132,Z$3),加工_集計用!$A:$F,6,0),0)</f>
        <v>0</v>
      </c>
      <c r="AA132" s="65">
        <f>IFERROR(VLOOKUP(CONCATENATE($D132,AA$3),加工_集計用!$A:$F,6,0),0)</f>
        <v>0</v>
      </c>
      <c r="AB132" s="65">
        <f>IFERROR(VLOOKUP(CONCATENATE($D132,AB$3),加工_集計用!$A:$F,6,0),0)</f>
        <v>0</v>
      </c>
      <c r="AC132" s="99"/>
      <c r="AD132" s="92">
        <f t="shared" si="28"/>
        <v>0</v>
      </c>
    </row>
    <row r="133" spans="2:30">
      <c r="B133" s="87"/>
      <c r="C133" s="97" t="s">
        <v>232</v>
      </c>
      <c r="D133" s="93" t="str">
        <f>"【事】"&amp;使い方・設定!B78</f>
        <v>【事】事業収益追加勘定科目4</v>
      </c>
      <c r="E133" s="66"/>
      <c r="F133" s="98">
        <f t="shared" si="16"/>
        <v>0</v>
      </c>
      <c r="G133" s="98">
        <f t="shared" si="17"/>
        <v>0</v>
      </c>
      <c r="H133" s="98">
        <f t="shared" si="18"/>
        <v>0</v>
      </c>
      <c r="I133" s="98">
        <f t="shared" si="19"/>
        <v>0</v>
      </c>
      <c r="J133" s="98">
        <f t="shared" si="20"/>
        <v>0</v>
      </c>
      <c r="K133" s="98">
        <f t="shared" si="21"/>
        <v>0</v>
      </c>
      <c r="L133" s="98">
        <f t="shared" si="22"/>
        <v>0</v>
      </c>
      <c r="M133" s="98">
        <f t="shared" si="23"/>
        <v>0</v>
      </c>
      <c r="N133" s="98">
        <f t="shared" si="24"/>
        <v>0</v>
      </c>
      <c r="O133" s="98">
        <f t="shared" si="25"/>
        <v>0</v>
      </c>
      <c r="P133" s="99"/>
      <c r="Q133" s="92">
        <f t="shared" si="26"/>
        <v>0</v>
      </c>
      <c r="R133" s="86" t="str">
        <f t="shared" si="27"/>
        <v/>
      </c>
      <c r="S133" s="65">
        <f>IFERROR(VLOOKUP(CONCATENATE($D133,S$3),加工_集計用!$A:$F,6,0),0)</f>
        <v>0</v>
      </c>
      <c r="T133" s="65">
        <f>IFERROR(VLOOKUP(CONCATENATE($D133,T$3),加工_集計用!$A:$F,6,0),0)</f>
        <v>0</v>
      </c>
      <c r="U133" s="65">
        <f>IFERROR(VLOOKUP(CONCATENATE($D133,U$3),加工_集計用!$A:$F,6,0),0)</f>
        <v>0</v>
      </c>
      <c r="V133" s="65">
        <f>IFERROR(VLOOKUP(CONCATENATE($D133,V$3),加工_集計用!$A:$F,6,0),0)</f>
        <v>0</v>
      </c>
      <c r="W133" s="65">
        <f>IFERROR(VLOOKUP(CONCATENATE($D133,W$3),加工_集計用!$A:$F,6,0),0)</f>
        <v>0</v>
      </c>
      <c r="X133" s="65">
        <f>IFERROR(VLOOKUP(CONCATENATE($D133,X$3),加工_集計用!$A:$F,6,0),0)</f>
        <v>0</v>
      </c>
      <c r="Y133" s="65">
        <f>IFERROR(VLOOKUP(CONCATENATE($D133,Y$3),加工_集計用!$A:$F,6,0),0)</f>
        <v>0</v>
      </c>
      <c r="Z133" s="65">
        <f>IFERROR(VLOOKUP(CONCATENATE($D133,Z$3),加工_集計用!$A:$F,6,0),0)</f>
        <v>0</v>
      </c>
      <c r="AA133" s="65">
        <f>IFERROR(VLOOKUP(CONCATENATE($D133,AA$3),加工_集計用!$A:$F,6,0),0)</f>
        <v>0</v>
      </c>
      <c r="AB133" s="65">
        <f>IFERROR(VLOOKUP(CONCATENATE($D133,AB$3),加工_集計用!$A:$F,6,0),0)</f>
        <v>0</v>
      </c>
      <c r="AC133" s="99"/>
      <c r="AD133" s="92">
        <f t="shared" si="28"/>
        <v>0</v>
      </c>
    </row>
    <row r="134" spans="2:30">
      <c r="B134" s="87"/>
      <c r="C134" s="97" t="s">
        <v>232</v>
      </c>
      <c r="D134" s="93" t="str">
        <f>"【事】"&amp;使い方・設定!B79</f>
        <v>【事】事業収益追加勘定科目5</v>
      </c>
      <c r="E134" s="66"/>
      <c r="F134" s="98">
        <f t="shared" si="16"/>
        <v>0</v>
      </c>
      <c r="G134" s="98">
        <f t="shared" si="17"/>
        <v>0</v>
      </c>
      <c r="H134" s="98">
        <f t="shared" si="18"/>
        <v>0</v>
      </c>
      <c r="I134" s="98">
        <f t="shared" si="19"/>
        <v>0</v>
      </c>
      <c r="J134" s="98">
        <f t="shared" si="20"/>
        <v>0</v>
      </c>
      <c r="K134" s="98">
        <f t="shared" si="21"/>
        <v>0</v>
      </c>
      <c r="L134" s="98">
        <f t="shared" si="22"/>
        <v>0</v>
      </c>
      <c r="M134" s="98">
        <f t="shared" si="23"/>
        <v>0</v>
      </c>
      <c r="N134" s="98">
        <f t="shared" si="24"/>
        <v>0</v>
      </c>
      <c r="O134" s="98">
        <f t="shared" si="25"/>
        <v>0</v>
      </c>
      <c r="P134" s="99"/>
      <c r="Q134" s="92">
        <f t="shared" si="26"/>
        <v>0</v>
      </c>
      <c r="R134" s="86" t="str">
        <f t="shared" si="27"/>
        <v/>
      </c>
      <c r="S134" s="65">
        <f>IFERROR(VLOOKUP(CONCATENATE($D134,S$3),加工_集計用!$A:$F,6,0),0)</f>
        <v>0</v>
      </c>
      <c r="T134" s="65">
        <f>IFERROR(VLOOKUP(CONCATENATE($D134,T$3),加工_集計用!$A:$F,6,0),0)</f>
        <v>0</v>
      </c>
      <c r="U134" s="65">
        <f>IFERROR(VLOOKUP(CONCATENATE($D134,U$3),加工_集計用!$A:$F,6,0),0)</f>
        <v>0</v>
      </c>
      <c r="V134" s="65">
        <f>IFERROR(VLOOKUP(CONCATENATE($D134,V$3),加工_集計用!$A:$F,6,0),0)</f>
        <v>0</v>
      </c>
      <c r="W134" s="65">
        <f>IFERROR(VLOOKUP(CONCATENATE($D134,W$3),加工_集計用!$A:$F,6,0),0)</f>
        <v>0</v>
      </c>
      <c r="X134" s="65">
        <f>IFERROR(VLOOKUP(CONCATENATE($D134,X$3),加工_集計用!$A:$F,6,0),0)</f>
        <v>0</v>
      </c>
      <c r="Y134" s="65">
        <f>IFERROR(VLOOKUP(CONCATENATE($D134,Y$3),加工_集計用!$A:$F,6,0),0)</f>
        <v>0</v>
      </c>
      <c r="Z134" s="65">
        <f>IFERROR(VLOOKUP(CONCATENATE($D134,Z$3),加工_集計用!$A:$F,6,0),0)</f>
        <v>0</v>
      </c>
      <c r="AA134" s="65">
        <f>IFERROR(VLOOKUP(CONCATENATE($D134,AA$3),加工_集計用!$A:$F,6,0),0)</f>
        <v>0</v>
      </c>
      <c r="AB134" s="65">
        <f>IFERROR(VLOOKUP(CONCATENATE($D134,AB$3),加工_集計用!$A:$F,6,0),0)</f>
        <v>0</v>
      </c>
      <c r="AC134" s="99"/>
      <c r="AD134" s="92">
        <f t="shared" si="28"/>
        <v>0</v>
      </c>
    </row>
    <row r="135" spans="2:30">
      <c r="B135" s="87"/>
      <c r="C135" s="97" t="s">
        <v>232</v>
      </c>
      <c r="D135" s="93" t="str">
        <f>"【事】"&amp;使い方・設定!B80</f>
        <v>【事】事業収益追加勘定科目6</v>
      </c>
      <c r="E135" s="66"/>
      <c r="F135" s="98">
        <f t="shared" si="16"/>
        <v>0</v>
      </c>
      <c r="G135" s="98">
        <f t="shared" si="17"/>
        <v>0</v>
      </c>
      <c r="H135" s="98">
        <f t="shared" si="18"/>
        <v>0</v>
      </c>
      <c r="I135" s="98">
        <f t="shared" si="19"/>
        <v>0</v>
      </c>
      <c r="J135" s="98">
        <f t="shared" si="20"/>
        <v>0</v>
      </c>
      <c r="K135" s="98">
        <f t="shared" si="21"/>
        <v>0</v>
      </c>
      <c r="L135" s="98">
        <f t="shared" si="22"/>
        <v>0</v>
      </c>
      <c r="M135" s="98">
        <f t="shared" si="23"/>
        <v>0</v>
      </c>
      <c r="N135" s="98">
        <f t="shared" si="24"/>
        <v>0</v>
      </c>
      <c r="O135" s="98">
        <f t="shared" si="25"/>
        <v>0</v>
      </c>
      <c r="P135" s="99"/>
      <c r="Q135" s="92">
        <f t="shared" si="26"/>
        <v>0</v>
      </c>
      <c r="R135" s="86" t="str">
        <f t="shared" si="27"/>
        <v/>
      </c>
      <c r="S135" s="65">
        <f>IFERROR(VLOOKUP(CONCATENATE($D135,S$3),加工_集計用!$A:$F,6,0),0)</f>
        <v>0</v>
      </c>
      <c r="T135" s="65">
        <f>IFERROR(VLOOKUP(CONCATENATE($D135,T$3),加工_集計用!$A:$F,6,0),0)</f>
        <v>0</v>
      </c>
      <c r="U135" s="65">
        <f>IFERROR(VLOOKUP(CONCATENATE($D135,U$3),加工_集計用!$A:$F,6,0),0)</f>
        <v>0</v>
      </c>
      <c r="V135" s="65">
        <f>IFERROR(VLOOKUP(CONCATENATE($D135,V$3),加工_集計用!$A:$F,6,0),0)</f>
        <v>0</v>
      </c>
      <c r="W135" s="65">
        <f>IFERROR(VLOOKUP(CONCATENATE($D135,W$3),加工_集計用!$A:$F,6,0),0)</f>
        <v>0</v>
      </c>
      <c r="X135" s="65">
        <f>IFERROR(VLOOKUP(CONCATENATE($D135,X$3),加工_集計用!$A:$F,6,0),0)</f>
        <v>0</v>
      </c>
      <c r="Y135" s="65">
        <f>IFERROR(VLOOKUP(CONCATENATE($D135,Y$3),加工_集計用!$A:$F,6,0),0)</f>
        <v>0</v>
      </c>
      <c r="Z135" s="65">
        <f>IFERROR(VLOOKUP(CONCATENATE($D135,Z$3),加工_集計用!$A:$F,6,0),0)</f>
        <v>0</v>
      </c>
      <c r="AA135" s="65">
        <f>IFERROR(VLOOKUP(CONCATENATE($D135,AA$3),加工_集計用!$A:$F,6,0),0)</f>
        <v>0</v>
      </c>
      <c r="AB135" s="65">
        <f>IFERROR(VLOOKUP(CONCATENATE($D135,AB$3),加工_集計用!$A:$F,6,0),0)</f>
        <v>0</v>
      </c>
      <c r="AC135" s="99"/>
      <c r="AD135" s="92">
        <f t="shared" si="28"/>
        <v>0</v>
      </c>
    </row>
    <row r="136" spans="2:30">
      <c r="B136" s="87"/>
      <c r="C136" s="97" t="s">
        <v>232</v>
      </c>
      <c r="D136" s="93" t="str">
        <f>"【事】"&amp;使い方・設定!B81</f>
        <v>【事】事業収益追加勘定科目7</v>
      </c>
      <c r="E136" s="66"/>
      <c r="F136" s="98">
        <f t="shared" si="16"/>
        <v>0</v>
      </c>
      <c r="G136" s="98">
        <f t="shared" si="17"/>
        <v>0</v>
      </c>
      <c r="H136" s="98">
        <f t="shared" si="18"/>
        <v>0</v>
      </c>
      <c r="I136" s="98">
        <f t="shared" si="19"/>
        <v>0</v>
      </c>
      <c r="J136" s="98">
        <f t="shared" si="20"/>
        <v>0</v>
      </c>
      <c r="K136" s="98">
        <f t="shared" si="21"/>
        <v>0</v>
      </c>
      <c r="L136" s="98">
        <f t="shared" si="22"/>
        <v>0</v>
      </c>
      <c r="M136" s="98">
        <f t="shared" si="23"/>
        <v>0</v>
      </c>
      <c r="N136" s="98">
        <f t="shared" si="24"/>
        <v>0</v>
      </c>
      <c r="O136" s="98">
        <f t="shared" si="25"/>
        <v>0</v>
      </c>
      <c r="P136" s="99"/>
      <c r="Q136" s="92">
        <f t="shared" si="26"/>
        <v>0</v>
      </c>
      <c r="R136" s="86" t="str">
        <f t="shared" si="27"/>
        <v/>
      </c>
      <c r="S136" s="65">
        <f>IFERROR(VLOOKUP(CONCATENATE($D136,S$3),加工_集計用!$A:$F,6,0),0)</f>
        <v>0</v>
      </c>
      <c r="T136" s="65">
        <f>IFERROR(VLOOKUP(CONCATENATE($D136,T$3),加工_集計用!$A:$F,6,0),0)</f>
        <v>0</v>
      </c>
      <c r="U136" s="65">
        <f>IFERROR(VLOOKUP(CONCATENATE($D136,U$3),加工_集計用!$A:$F,6,0),0)</f>
        <v>0</v>
      </c>
      <c r="V136" s="65">
        <f>IFERROR(VLOOKUP(CONCATENATE($D136,V$3),加工_集計用!$A:$F,6,0),0)</f>
        <v>0</v>
      </c>
      <c r="W136" s="65">
        <f>IFERROR(VLOOKUP(CONCATENATE($D136,W$3),加工_集計用!$A:$F,6,0),0)</f>
        <v>0</v>
      </c>
      <c r="X136" s="65">
        <f>IFERROR(VLOOKUP(CONCATENATE($D136,X$3),加工_集計用!$A:$F,6,0),0)</f>
        <v>0</v>
      </c>
      <c r="Y136" s="65">
        <f>IFERROR(VLOOKUP(CONCATENATE($D136,Y$3),加工_集計用!$A:$F,6,0),0)</f>
        <v>0</v>
      </c>
      <c r="Z136" s="65">
        <f>IFERROR(VLOOKUP(CONCATENATE($D136,Z$3),加工_集計用!$A:$F,6,0),0)</f>
        <v>0</v>
      </c>
      <c r="AA136" s="65">
        <f>IFERROR(VLOOKUP(CONCATENATE($D136,AA$3),加工_集計用!$A:$F,6,0),0)</f>
        <v>0</v>
      </c>
      <c r="AB136" s="65">
        <f>IFERROR(VLOOKUP(CONCATENATE($D136,AB$3),加工_集計用!$A:$F,6,0),0)</f>
        <v>0</v>
      </c>
      <c r="AC136" s="99"/>
      <c r="AD136" s="92">
        <f t="shared" si="28"/>
        <v>0</v>
      </c>
    </row>
    <row r="137" spans="2:30">
      <c r="B137" s="87"/>
      <c r="C137" s="97" t="s">
        <v>232</v>
      </c>
      <c r="D137" s="93" t="str">
        <f>"【事】"&amp;使い方・設定!B82</f>
        <v>【事】事業収益追加勘定科目8</v>
      </c>
      <c r="E137" s="66"/>
      <c r="F137" s="98">
        <f t="shared" si="16"/>
        <v>0</v>
      </c>
      <c r="G137" s="98">
        <f t="shared" si="17"/>
        <v>0</v>
      </c>
      <c r="H137" s="98">
        <f t="shared" si="18"/>
        <v>0</v>
      </c>
      <c r="I137" s="98">
        <f t="shared" si="19"/>
        <v>0</v>
      </c>
      <c r="J137" s="98">
        <f t="shared" si="20"/>
        <v>0</v>
      </c>
      <c r="K137" s="98">
        <f t="shared" si="21"/>
        <v>0</v>
      </c>
      <c r="L137" s="98">
        <f t="shared" si="22"/>
        <v>0</v>
      </c>
      <c r="M137" s="98">
        <f t="shared" si="23"/>
        <v>0</v>
      </c>
      <c r="N137" s="98">
        <f t="shared" si="24"/>
        <v>0</v>
      </c>
      <c r="O137" s="98">
        <f t="shared" si="25"/>
        <v>0</v>
      </c>
      <c r="P137" s="99"/>
      <c r="Q137" s="92">
        <f t="shared" si="26"/>
        <v>0</v>
      </c>
      <c r="R137" s="86" t="str">
        <f t="shared" si="27"/>
        <v/>
      </c>
      <c r="S137" s="65">
        <f>IFERROR(VLOOKUP(CONCATENATE($D137,S$3),加工_集計用!$A:$F,6,0),0)</f>
        <v>0</v>
      </c>
      <c r="T137" s="65">
        <f>IFERROR(VLOOKUP(CONCATENATE($D137,T$3),加工_集計用!$A:$F,6,0),0)</f>
        <v>0</v>
      </c>
      <c r="U137" s="65">
        <f>IFERROR(VLOOKUP(CONCATENATE($D137,U$3),加工_集計用!$A:$F,6,0),0)</f>
        <v>0</v>
      </c>
      <c r="V137" s="65">
        <f>IFERROR(VLOOKUP(CONCATENATE($D137,V$3),加工_集計用!$A:$F,6,0),0)</f>
        <v>0</v>
      </c>
      <c r="W137" s="65">
        <f>IFERROR(VLOOKUP(CONCATENATE($D137,W$3),加工_集計用!$A:$F,6,0),0)</f>
        <v>0</v>
      </c>
      <c r="X137" s="65">
        <f>IFERROR(VLOOKUP(CONCATENATE($D137,X$3),加工_集計用!$A:$F,6,0),0)</f>
        <v>0</v>
      </c>
      <c r="Y137" s="65">
        <f>IFERROR(VLOOKUP(CONCATENATE($D137,Y$3),加工_集計用!$A:$F,6,0),0)</f>
        <v>0</v>
      </c>
      <c r="Z137" s="65">
        <f>IFERROR(VLOOKUP(CONCATENATE($D137,Z$3),加工_集計用!$A:$F,6,0),0)</f>
        <v>0</v>
      </c>
      <c r="AA137" s="65">
        <f>IFERROR(VLOOKUP(CONCATENATE($D137,AA$3),加工_集計用!$A:$F,6,0),0)</f>
        <v>0</v>
      </c>
      <c r="AB137" s="65">
        <f>IFERROR(VLOOKUP(CONCATENATE($D137,AB$3),加工_集計用!$A:$F,6,0),0)</f>
        <v>0</v>
      </c>
      <c r="AC137" s="99"/>
      <c r="AD137" s="92">
        <f t="shared" si="28"/>
        <v>0</v>
      </c>
    </row>
    <row r="138" spans="2:30">
      <c r="B138" s="87"/>
      <c r="C138" s="97" t="s">
        <v>232</v>
      </c>
      <c r="D138" s="93" t="str">
        <f>"【事】"&amp;使い方・設定!B83</f>
        <v>【事】事業収益追加勘定科目9</v>
      </c>
      <c r="E138" s="66"/>
      <c r="F138" s="98">
        <f t="shared" si="16"/>
        <v>0</v>
      </c>
      <c r="G138" s="98">
        <f t="shared" si="17"/>
        <v>0</v>
      </c>
      <c r="H138" s="98">
        <f t="shared" si="18"/>
        <v>0</v>
      </c>
      <c r="I138" s="98">
        <f t="shared" si="19"/>
        <v>0</v>
      </c>
      <c r="J138" s="98">
        <f t="shared" si="20"/>
        <v>0</v>
      </c>
      <c r="K138" s="98">
        <f t="shared" si="21"/>
        <v>0</v>
      </c>
      <c r="L138" s="98">
        <f t="shared" si="22"/>
        <v>0</v>
      </c>
      <c r="M138" s="98">
        <f t="shared" si="23"/>
        <v>0</v>
      </c>
      <c r="N138" s="98">
        <f t="shared" si="24"/>
        <v>0</v>
      </c>
      <c r="O138" s="98">
        <f t="shared" si="25"/>
        <v>0</v>
      </c>
      <c r="P138" s="99"/>
      <c r="Q138" s="92">
        <f t="shared" si="26"/>
        <v>0</v>
      </c>
      <c r="R138" s="86" t="str">
        <f t="shared" si="27"/>
        <v/>
      </c>
      <c r="S138" s="65">
        <f>IFERROR(VLOOKUP(CONCATENATE($D138,S$3),加工_集計用!$A:$F,6,0),0)</f>
        <v>0</v>
      </c>
      <c r="T138" s="65">
        <f>IFERROR(VLOOKUP(CONCATENATE($D138,T$3),加工_集計用!$A:$F,6,0),0)</f>
        <v>0</v>
      </c>
      <c r="U138" s="65">
        <f>IFERROR(VLOOKUP(CONCATENATE($D138,U$3),加工_集計用!$A:$F,6,0),0)</f>
        <v>0</v>
      </c>
      <c r="V138" s="65">
        <f>IFERROR(VLOOKUP(CONCATENATE($D138,V$3),加工_集計用!$A:$F,6,0),0)</f>
        <v>0</v>
      </c>
      <c r="W138" s="65">
        <f>IFERROR(VLOOKUP(CONCATENATE($D138,W$3),加工_集計用!$A:$F,6,0),0)</f>
        <v>0</v>
      </c>
      <c r="X138" s="65">
        <f>IFERROR(VLOOKUP(CONCATENATE($D138,X$3),加工_集計用!$A:$F,6,0),0)</f>
        <v>0</v>
      </c>
      <c r="Y138" s="65">
        <f>IFERROR(VLOOKUP(CONCATENATE($D138,Y$3),加工_集計用!$A:$F,6,0),0)</f>
        <v>0</v>
      </c>
      <c r="Z138" s="65">
        <f>IFERROR(VLOOKUP(CONCATENATE($D138,Z$3),加工_集計用!$A:$F,6,0),0)</f>
        <v>0</v>
      </c>
      <c r="AA138" s="65">
        <f>IFERROR(VLOOKUP(CONCATENATE($D138,AA$3),加工_集計用!$A:$F,6,0),0)</f>
        <v>0</v>
      </c>
      <c r="AB138" s="65">
        <f>IFERROR(VLOOKUP(CONCATENATE($D138,AB$3),加工_集計用!$A:$F,6,0),0)</f>
        <v>0</v>
      </c>
      <c r="AC138" s="99"/>
      <c r="AD138" s="92">
        <f t="shared" si="28"/>
        <v>0</v>
      </c>
    </row>
    <row r="139" spans="2:30">
      <c r="B139" s="87"/>
      <c r="C139" s="97" t="s">
        <v>232</v>
      </c>
      <c r="D139" s="93" t="str">
        <f>"【事】"&amp;使い方・設定!B84</f>
        <v>【事】事業収益追加勘定科目10</v>
      </c>
      <c r="E139" s="66"/>
      <c r="F139" s="98">
        <f t="shared" si="16"/>
        <v>0</v>
      </c>
      <c r="G139" s="98">
        <f t="shared" si="17"/>
        <v>0</v>
      </c>
      <c r="H139" s="98">
        <f t="shared" si="18"/>
        <v>0</v>
      </c>
      <c r="I139" s="98">
        <f t="shared" si="19"/>
        <v>0</v>
      </c>
      <c r="J139" s="98">
        <f t="shared" si="20"/>
        <v>0</v>
      </c>
      <c r="K139" s="98">
        <f t="shared" si="21"/>
        <v>0</v>
      </c>
      <c r="L139" s="98">
        <f t="shared" si="22"/>
        <v>0</v>
      </c>
      <c r="M139" s="98">
        <f t="shared" si="23"/>
        <v>0</v>
      </c>
      <c r="N139" s="98">
        <f t="shared" si="24"/>
        <v>0</v>
      </c>
      <c r="O139" s="98">
        <f t="shared" si="25"/>
        <v>0</v>
      </c>
      <c r="P139" s="99"/>
      <c r="Q139" s="92">
        <f t="shared" si="26"/>
        <v>0</v>
      </c>
      <c r="R139" s="86" t="str">
        <f t="shared" si="27"/>
        <v/>
      </c>
      <c r="S139" s="65">
        <f>IFERROR(VLOOKUP(CONCATENATE($D139,S$3),加工_集計用!$A:$F,6,0),0)</f>
        <v>0</v>
      </c>
      <c r="T139" s="65">
        <f>IFERROR(VLOOKUP(CONCATENATE($D139,T$3),加工_集計用!$A:$F,6,0),0)</f>
        <v>0</v>
      </c>
      <c r="U139" s="65">
        <f>IFERROR(VLOOKUP(CONCATENATE($D139,U$3),加工_集計用!$A:$F,6,0),0)</f>
        <v>0</v>
      </c>
      <c r="V139" s="65">
        <f>IFERROR(VLOOKUP(CONCATENATE($D139,V$3),加工_集計用!$A:$F,6,0),0)</f>
        <v>0</v>
      </c>
      <c r="W139" s="65">
        <f>IFERROR(VLOOKUP(CONCATENATE($D139,W$3),加工_集計用!$A:$F,6,0),0)</f>
        <v>0</v>
      </c>
      <c r="X139" s="65">
        <f>IFERROR(VLOOKUP(CONCATENATE($D139,X$3),加工_集計用!$A:$F,6,0),0)</f>
        <v>0</v>
      </c>
      <c r="Y139" s="65">
        <f>IFERROR(VLOOKUP(CONCATENATE($D139,Y$3),加工_集計用!$A:$F,6,0),0)</f>
        <v>0</v>
      </c>
      <c r="Z139" s="65">
        <f>IFERROR(VLOOKUP(CONCATENATE($D139,Z$3),加工_集計用!$A:$F,6,0),0)</f>
        <v>0</v>
      </c>
      <c r="AA139" s="65">
        <f>IFERROR(VLOOKUP(CONCATENATE($D139,AA$3),加工_集計用!$A:$F,6,0),0)</f>
        <v>0</v>
      </c>
      <c r="AB139" s="65">
        <f>IFERROR(VLOOKUP(CONCATENATE($D139,AB$3),加工_集計用!$A:$F,6,0),0)</f>
        <v>0</v>
      </c>
      <c r="AC139" s="99"/>
      <c r="AD139" s="92">
        <f t="shared" si="28"/>
        <v>0</v>
      </c>
    </row>
    <row r="140" spans="2:30">
      <c r="B140" s="87"/>
      <c r="C140" s="88" t="s">
        <v>227</v>
      </c>
      <c r="D140" s="38" t="s">
        <v>242</v>
      </c>
      <c r="E140" s="66"/>
      <c r="F140" s="89"/>
      <c r="G140" s="90"/>
      <c r="H140" s="90"/>
      <c r="I140" s="90"/>
      <c r="J140" s="90"/>
      <c r="K140" s="90"/>
      <c r="L140" s="90"/>
      <c r="M140" s="90"/>
      <c r="N140" s="90"/>
      <c r="O140" s="90"/>
      <c r="P140" s="94">
        <f t="shared" ref="P140:P152" si="29">AC140</f>
        <v>0</v>
      </c>
      <c r="Q140" s="92">
        <f t="shared" si="26"/>
        <v>0</v>
      </c>
      <c r="R140" s="86" t="str">
        <f t="shared" si="27"/>
        <v/>
      </c>
      <c r="S140" s="90"/>
      <c r="T140" s="90"/>
      <c r="U140" s="90"/>
      <c r="V140" s="90"/>
      <c r="W140" s="90"/>
      <c r="X140" s="90"/>
      <c r="Y140" s="90"/>
      <c r="Z140" s="90"/>
      <c r="AA140" s="90"/>
      <c r="AB140" s="90"/>
      <c r="AC140" s="91">
        <f>IFERROR(VLOOKUP(CONCATENATE($D140,AC$3),加工_集計用!$A:$F,6,0),0)</f>
        <v>0</v>
      </c>
      <c r="AD140" s="92">
        <f t="shared" si="28"/>
        <v>0</v>
      </c>
    </row>
    <row r="141" spans="2:30">
      <c r="B141" s="87"/>
      <c r="C141" s="88" t="s">
        <v>227</v>
      </c>
      <c r="D141" s="38" t="s">
        <v>243</v>
      </c>
      <c r="E141" s="66"/>
      <c r="F141" s="89"/>
      <c r="G141" s="90"/>
      <c r="H141" s="90"/>
      <c r="I141" s="90"/>
      <c r="J141" s="90"/>
      <c r="K141" s="90"/>
      <c r="L141" s="90"/>
      <c r="M141" s="90"/>
      <c r="N141" s="90"/>
      <c r="O141" s="90"/>
      <c r="P141" s="94">
        <f t="shared" si="29"/>
        <v>0</v>
      </c>
      <c r="Q141" s="92">
        <f t="shared" si="26"/>
        <v>0</v>
      </c>
      <c r="R141" s="86" t="str">
        <f t="shared" si="27"/>
        <v/>
      </c>
      <c r="S141" s="90"/>
      <c r="T141" s="90"/>
      <c r="U141" s="90"/>
      <c r="V141" s="90"/>
      <c r="W141" s="90"/>
      <c r="X141" s="90"/>
      <c r="Y141" s="90"/>
      <c r="Z141" s="90"/>
      <c r="AA141" s="90"/>
      <c r="AB141" s="90"/>
      <c r="AC141" s="91">
        <f>IFERROR(VLOOKUP(CONCATENATE($D141,AC$3),加工_集計用!$A:$F,6,0),0)</f>
        <v>0</v>
      </c>
      <c r="AD141" s="92">
        <f t="shared" si="28"/>
        <v>0</v>
      </c>
    </row>
    <row r="142" spans="2:30">
      <c r="B142" s="87"/>
      <c r="C142" s="88" t="s">
        <v>227</v>
      </c>
      <c r="D142" s="38" t="s">
        <v>244</v>
      </c>
      <c r="E142" s="66"/>
      <c r="F142" s="89"/>
      <c r="G142" s="90"/>
      <c r="H142" s="90"/>
      <c r="I142" s="90"/>
      <c r="J142" s="90"/>
      <c r="K142" s="99"/>
      <c r="L142" s="99"/>
      <c r="M142" s="99"/>
      <c r="N142" s="99"/>
      <c r="O142" s="99"/>
      <c r="P142" s="94">
        <f t="shared" si="29"/>
        <v>0</v>
      </c>
      <c r="Q142" s="92">
        <f t="shared" si="26"/>
        <v>0</v>
      </c>
      <c r="R142" s="86" t="str">
        <f t="shared" si="27"/>
        <v/>
      </c>
      <c r="S142" s="90"/>
      <c r="T142" s="90"/>
      <c r="U142" s="90"/>
      <c r="V142" s="90"/>
      <c r="W142" s="90"/>
      <c r="X142" s="99"/>
      <c r="Y142" s="99"/>
      <c r="Z142" s="99"/>
      <c r="AA142" s="99"/>
      <c r="AB142" s="99"/>
      <c r="AC142" s="91">
        <f>IFERROR(VLOOKUP(CONCATENATE($D142,AC$3),加工_集計用!$A:$F,6,0),0)</f>
        <v>0</v>
      </c>
      <c r="AD142" s="92">
        <f t="shared" si="28"/>
        <v>0</v>
      </c>
    </row>
    <row r="143" spans="2:30">
      <c r="B143" s="87"/>
      <c r="C143" s="88" t="s">
        <v>227</v>
      </c>
      <c r="D143" s="93" t="str">
        <f>"【管】"&amp;使い方・設定!D88</f>
        <v>【管】その他収益追加勘定科目1</v>
      </c>
      <c r="E143" s="66"/>
      <c r="F143" s="89"/>
      <c r="G143" s="90"/>
      <c r="H143" s="90"/>
      <c r="I143" s="90"/>
      <c r="J143" s="90"/>
      <c r="K143" s="90"/>
      <c r="L143" s="90"/>
      <c r="M143" s="90"/>
      <c r="N143" s="90"/>
      <c r="O143" s="90"/>
      <c r="P143" s="94">
        <f t="shared" si="29"/>
        <v>0</v>
      </c>
      <c r="Q143" s="92">
        <f t="shared" si="26"/>
        <v>0</v>
      </c>
      <c r="R143" s="86" t="str">
        <f t="shared" si="27"/>
        <v/>
      </c>
      <c r="S143" s="90"/>
      <c r="T143" s="90"/>
      <c r="U143" s="90"/>
      <c r="V143" s="90"/>
      <c r="W143" s="90"/>
      <c r="X143" s="90"/>
      <c r="Y143" s="90"/>
      <c r="Z143" s="90"/>
      <c r="AA143" s="90"/>
      <c r="AB143" s="90"/>
      <c r="AC143" s="91">
        <f>IFERROR(VLOOKUP(CONCATENATE($D143,AC$3),加工_集計用!$A:$F,6,0),0)</f>
        <v>0</v>
      </c>
      <c r="AD143" s="92">
        <f t="shared" si="28"/>
        <v>0</v>
      </c>
    </row>
    <row r="144" spans="2:30">
      <c r="B144" s="87"/>
      <c r="C144" s="88" t="s">
        <v>227</v>
      </c>
      <c r="D144" s="93" t="str">
        <f>"【管】"&amp;使い方・設定!D89</f>
        <v>【管】その他収益追加勘定科目2</v>
      </c>
      <c r="E144" s="66"/>
      <c r="F144" s="89"/>
      <c r="G144" s="90"/>
      <c r="H144" s="90"/>
      <c r="I144" s="90"/>
      <c r="J144" s="90"/>
      <c r="K144" s="90"/>
      <c r="L144" s="90"/>
      <c r="M144" s="90"/>
      <c r="N144" s="90"/>
      <c r="O144" s="90"/>
      <c r="P144" s="94">
        <f t="shared" si="29"/>
        <v>0</v>
      </c>
      <c r="Q144" s="92">
        <f t="shared" si="26"/>
        <v>0</v>
      </c>
      <c r="R144" s="86" t="str">
        <f t="shared" si="27"/>
        <v/>
      </c>
      <c r="S144" s="90"/>
      <c r="T144" s="90"/>
      <c r="U144" s="90"/>
      <c r="V144" s="90"/>
      <c r="W144" s="90"/>
      <c r="X144" s="90"/>
      <c r="Y144" s="90"/>
      <c r="Z144" s="90"/>
      <c r="AA144" s="90"/>
      <c r="AB144" s="90"/>
      <c r="AC144" s="91">
        <f>IFERROR(VLOOKUP(CONCATENATE($D144,AC$3),加工_集計用!$A:$F,6,0),0)</f>
        <v>0</v>
      </c>
      <c r="AD144" s="92">
        <f t="shared" si="28"/>
        <v>0</v>
      </c>
    </row>
    <row r="145" spans="2:30">
      <c r="B145" s="87"/>
      <c r="C145" s="88" t="s">
        <v>227</v>
      </c>
      <c r="D145" s="93" t="str">
        <f>"【管】"&amp;使い方・設定!D90</f>
        <v>【管】その他収益追加勘定科目3</v>
      </c>
      <c r="E145" s="66"/>
      <c r="F145" s="89"/>
      <c r="G145" s="90"/>
      <c r="H145" s="90"/>
      <c r="I145" s="90"/>
      <c r="J145" s="90"/>
      <c r="K145" s="90"/>
      <c r="L145" s="90"/>
      <c r="M145" s="90"/>
      <c r="N145" s="90"/>
      <c r="O145" s="90"/>
      <c r="P145" s="94">
        <f t="shared" si="29"/>
        <v>0</v>
      </c>
      <c r="Q145" s="92">
        <f t="shared" si="26"/>
        <v>0</v>
      </c>
      <c r="R145" s="86" t="str">
        <f t="shared" si="27"/>
        <v/>
      </c>
      <c r="S145" s="90"/>
      <c r="T145" s="90"/>
      <c r="U145" s="90"/>
      <c r="V145" s="90"/>
      <c r="W145" s="90"/>
      <c r="X145" s="90"/>
      <c r="Y145" s="90"/>
      <c r="Z145" s="90"/>
      <c r="AA145" s="90"/>
      <c r="AB145" s="90"/>
      <c r="AC145" s="91">
        <f>IFERROR(VLOOKUP(CONCATENATE($D145,AC$3),加工_集計用!$A:$F,6,0),0)</f>
        <v>0</v>
      </c>
      <c r="AD145" s="92">
        <f t="shared" si="28"/>
        <v>0</v>
      </c>
    </row>
    <row r="146" spans="2:30">
      <c r="B146" s="87"/>
      <c r="C146" s="88" t="s">
        <v>227</v>
      </c>
      <c r="D146" s="93" t="str">
        <f>"【管】"&amp;使い方・設定!D91</f>
        <v>【管】その他収益追加勘定科目4</v>
      </c>
      <c r="E146" s="66"/>
      <c r="F146" s="89"/>
      <c r="G146" s="90"/>
      <c r="H146" s="90"/>
      <c r="I146" s="90"/>
      <c r="J146" s="90"/>
      <c r="K146" s="90"/>
      <c r="L146" s="90"/>
      <c r="M146" s="90"/>
      <c r="N146" s="90"/>
      <c r="O146" s="90"/>
      <c r="P146" s="94">
        <f t="shared" si="29"/>
        <v>0</v>
      </c>
      <c r="Q146" s="92">
        <f t="shared" si="26"/>
        <v>0</v>
      </c>
      <c r="R146" s="86" t="str">
        <f t="shared" si="27"/>
        <v/>
      </c>
      <c r="S146" s="90"/>
      <c r="T146" s="90"/>
      <c r="U146" s="90"/>
      <c r="V146" s="90"/>
      <c r="W146" s="90"/>
      <c r="X146" s="90"/>
      <c r="Y146" s="90"/>
      <c r="Z146" s="90"/>
      <c r="AA146" s="90"/>
      <c r="AB146" s="90"/>
      <c r="AC146" s="91">
        <f>IFERROR(VLOOKUP(CONCATENATE($D146,AC$3),加工_集計用!$A:$F,6,0),0)</f>
        <v>0</v>
      </c>
      <c r="AD146" s="92">
        <f t="shared" si="28"/>
        <v>0</v>
      </c>
    </row>
    <row r="147" spans="2:30">
      <c r="B147" s="87"/>
      <c r="C147" s="88" t="s">
        <v>227</v>
      </c>
      <c r="D147" s="93" t="str">
        <f>"【管】"&amp;使い方・設定!D92</f>
        <v>【管】その他収益追加勘定科目5</v>
      </c>
      <c r="E147" s="66"/>
      <c r="F147" s="89"/>
      <c r="G147" s="90"/>
      <c r="H147" s="90"/>
      <c r="I147" s="90"/>
      <c r="J147" s="90"/>
      <c r="K147" s="90"/>
      <c r="L147" s="90"/>
      <c r="M147" s="90"/>
      <c r="N147" s="90"/>
      <c r="O147" s="90"/>
      <c r="P147" s="94">
        <f t="shared" si="29"/>
        <v>0</v>
      </c>
      <c r="Q147" s="92">
        <f t="shared" si="26"/>
        <v>0</v>
      </c>
      <c r="R147" s="86" t="str">
        <f t="shared" si="27"/>
        <v/>
      </c>
      <c r="S147" s="90"/>
      <c r="T147" s="90"/>
      <c r="U147" s="90"/>
      <c r="V147" s="90"/>
      <c r="W147" s="90"/>
      <c r="X147" s="90"/>
      <c r="Y147" s="90"/>
      <c r="Z147" s="90"/>
      <c r="AA147" s="90"/>
      <c r="AB147" s="90"/>
      <c r="AC147" s="91">
        <f>IFERROR(VLOOKUP(CONCATENATE($D147,AC$3),加工_集計用!$A:$F,6,0),0)</f>
        <v>0</v>
      </c>
      <c r="AD147" s="92">
        <f t="shared" si="28"/>
        <v>0</v>
      </c>
    </row>
    <row r="148" spans="2:30">
      <c r="B148" s="87"/>
      <c r="C148" s="88" t="s">
        <v>227</v>
      </c>
      <c r="D148" s="93" t="str">
        <f>"【管】"&amp;使い方・設定!D93</f>
        <v>【管】その他収益追加勘定科目6</v>
      </c>
      <c r="E148" s="66"/>
      <c r="F148" s="89"/>
      <c r="G148" s="90"/>
      <c r="H148" s="90"/>
      <c r="I148" s="90"/>
      <c r="J148" s="90"/>
      <c r="K148" s="90"/>
      <c r="L148" s="90"/>
      <c r="M148" s="90"/>
      <c r="N148" s="90"/>
      <c r="O148" s="90"/>
      <c r="P148" s="94">
        <f t="shared" si="29"/>
        <v>0</v>
      </c>
      <c r="Q148" s="92">
        <f t="shared" si="26"/>
        <v>0</v>
      </c>
      <c r="R148" s="86" t="str">
        <f t="shared" si="27"/>
        <v/>
      </c>
      <c r="S148" s="90"/>
      <c r="T148" s="90"/>
      <c r="U148" s="90"/>
      <c r="V148" s="90"/>
      <c r="W148" s="90"/>
      <c r="X148" s="90"/>
      <c r="Y148" s="90"/>
      <c r="Z148" s="90"/>
      <c r="AA148" s="90"/>
      <c r="AB148" s="90"/>
      <c r="AC148" s="91">
        <f>IFERROR(VLOOKUP(CONCATENATE($D148,AC$3),加工_集計用!$A:$F,6,0),0)</f>
        <v>0</v>
      </c>
      <c r="AD148" s="92">
        <f t="shared" si="28"/>
        <v>0</v>
      </c>
    </row>
    <row r="149" spans="2:30">
      <c r="B149" s="87"/>
      <c r="C149" s="88" t="s">
        <v>227</v>
      </c>
      <c r="D149" s="93" t="str">
        <f>"【管】"&amp;使い方・設定!D94</f>
        <v>【管】その他収益追加勘定科目7</v>
      </c>
      <c r="E149" s="66"/>
      <c r="F149" s="89"/>
      <c r="G149" s="90"/>
      <c r="H149" s="90"/>
      <c r="I149" s="90"/>
      <c r="J149" s="90"/>
      <c r="K149" s="90"/>
      <c r="L149" s="90"/>
      <c r="M149" s="90"/>
      <c r="N149" s="90"/>
      <c r="O149" s="90"/>
      <c r="P149" s="94">
        <f t="shared" si="29"/>
        <v>0</v>
      </c>
      <c r="Q149" s="92">
        <f t="shared" si="26"/>
        <v>0</v>
      </c>
      <c r="R149" s="86" t="str">
        <f t="shared" si="27"/>
        <v/>
      </c>
      <c r="S149" s="90"/>
      <c r="T149" s="90"/>
      <c r="U149" s="90"/>
      <c r="V149" s="90"/>
      <c r="W149" s="90"/>
      <c r="X149" s="90"/>
      <c r="Y149" s="90"/>
      <c r="Z149" s="90"/>
      <c r="AA149" s="90"/>
      <c r="AB149" s="90"/>
      <c r="AC149" s="91">
        <f>IFERROR(VLOOKUP(CONCATENATE($D149,AC$3),加工_集計用!$A:$F,6,0),0)</f>
        <v>0</v>
      </c>
      <c r="AD149" s="92">
        <f t="shared" si="28"/>
        <v>0</v>
      </c>
    </row>
    <row r="150" spans="2:30">
      <c r="B150" s="87"/>
      <c r="C150" s="88" t="s">
        <v>227</v>
      </c>
      <c r="D150" s="93" t="str">
        <f>"【管】"&amp;使い方・設定!D95</f>
        <v>【管】その他収益追加勘定科目8</v>
      </c>
      <c r="E150" s="66"/>
      <c r="F150" s="89"/>
      <c r="G150" s="90"/>
      <c r="H150" s="90"/>
      <c r="I150" s="90"/>
      <c r="J150" s="90"/>
      <c r="K150" s="90"/>
      <c r="L150" s="90"/>
      <c r="M150" s="90"/>
      <c r="N150" s="90"/>
      <c r="O150" s="90"/>
      <c r="P150" s="94">
        <f t="shared" si="29"/>
        <v>0</v>
      </c>
      <c r="Q150" s="92">
        <f t="shared" si="26"/>
        <v>0</v>
      </c>
      <c r="R150" s="86" t="str">
        <f t="shared" si="27"/>
        <v/>
      </c>
      <c r="S150" s="90"/>
      <c r="T150" s="90"/>
      <c r="U150" s="90"/>
      <c r="V150" s="90"/>
      <c r="W150" s="90"/>
      <c r="X150" s="90"/>
      <c r="Y150" s="90"/>
      <c r="Z150" s="90"/>
      <c r="AA150" s="90"/>
      <c r="AB150" s="90"/>
      <c r="AC150" s="91">
        <f>IFERROR(VLOOKUP(CONCATENATE($D150,AC$3),加工_集計用!$A:$F,6,0),0)</f>
        <v>0</v>
      </c>
      <c r="AD150" s="92">
        <f t="shared" si="28"/>
        <v>0</v>
      </c>
    </row>
    <row r="151" spans="2:30">
      <c r="B151" s="87"/>
      <c r="C151" s="88" t="s">
        <v>227</v>
      </c>
      <c r="D151" s="93" t="str">
        <f>"【管】"&amp;使い方・設定!D96</f>
        <v>【管】その他収益追加勘定科目9</v>
      </c>
      <c r="E151" s="66"/>
      <c r="F151" s="89"/>
      <c r="G151" s="90"/>
      <c r="H151" s="90"/>
      <c r="I151" s="90"/>
      <c r="J151" s="90"/>
      <c r="K151" s="90"/>
      <c r="L151" s="90"/>
      <c r="M151" s="90"/>
      <c r="N151" s="90"/>
      <c r="O151" s="90"/>
      <c r="P151" s="94">
        <f t="shared" si="29"/>
        <v>0</v>
      </c>
      <c r="Q151" s="92">
        <f t="shared" si="26"/>
        <v>0</v>
      </c>
      <c r="R151" s="86" t="str">
        <f t="shared" si="27"/>
        <v/>
      </c>
      <c r="S151" s="90"/>
      <c r="T151" s="90"/>
      <c r="U151" s="90"/>
      <c r="V151" s="90"/>
      <c r="W151" s="90"/>
      <c r="X151" s="90"/>
      <c r="Y151" s="90"/>
      <c r="Z151" s="90"/>
      <c r="AA151" s="90"/>
      <c r="AB151" s="90"/>
      <c r="AC151" s="91">
        <f>IFERROR(VLOOKUP(CONCATENATE($D151,AC$3),加工_集計用!$A:$F,6,0),0)</f>
        <v>0</v>
      </c>
      <c r="AD151" s="92">
        <f t="shared" si="28"/>
        <v>0</v>
      </c>
    </row>
    <row r="152" spans="2:30">
      <c r="B152" s="87"/>
      <c r="C152" s="88" t="s">
        <v>227</v>
      </c>
      <c r="D152" s="93" t="str">
        <f>"【管】"&amp;使い方・設定!D97</f>
        <v>【管】その他収益追加勘定科目10</v>
      </c>
      <c r="E152" s="66"/>
      <c r="F152" s="89"/>
      <c r="G152" s="90"/>
      <c r="H152" s="90"/>
      <c r="I152" s="90"/>
      <c r="J152" s="90"/>
      <c r="K152" s="90"/>
      <c r="L152" s="90"/>
      <c r="M152" s="90"/>
      <c r="N152" s="90"/>
      <c r="O152" s="90"/>
      <c r="P152" s="94">
        <f t="shared" si="29"/>
        <v>0</v>
      </c>
      <c r="Q152" s="92">
        <f t="shared" si="26"/>
        <v>0</v>
      </c>
      <c r="R152" s="86" t="str">
        <f t="shared" si="27"/>
        <v/>
      </c>
      <c r="S152" s="90"/>
      <c r="T152" s="90"/>
      <c r="U152" s="90"/>
      <c r="V152" s="90"/>
      <c r="W152" s="90"/>
      <c r="X152" s="90"/>
      <c r="Y152" s="90"/>
      <c r="Z152" s="90"/>
      <c r="AA152" s="90"/>
      <c r="AB152" s="90"/>
      <c r="AC152" s="91">
        <f>IFERROR(VLOOKUP(CONCATENATE($D152,AC$3),加工_集計用!$A:$F,6,0),0)</f>
        <v>0</v>
      </c>
      <c r="AD152" s="92">
        <f t="shared" si="28"/>
        <v>0</v>
      </c>
    </row>
    <row r="153" spans="2:30">
      <c r="B153" s="87"/>
      <c r="C153" s="97" t="s">
        <v>232</v>
      </c>
      <c r="D153" s="38" t="s">
        <v>245</v>
      </c>
      <c r="E153" s="66"/>
      <c r="F153" s="98">
        <f t="shared" ref="F153:F165" si="30">S153</f>
        <v>0</v>
      </c>
      <c r="G153" s="65">
        <f t="shared" ref="G153:G165" si="31">T153</f>
        <v>0</v>
      </c>
      <c r="H153" s="65">
        <f t="shared" ref="H153:H165" si="32">U153</f>
        <v>0</v>
      </c>
      <c r="I153" s="65">
        <f t="shared" ref="I153:I165" si="33">V153</f>
        <v>0</v>
      </c>
      <c r="J153" s="65">
        <f t="shared" ref="J153:J165" si="34">W153</f>
        <v>0</v>
      </c>
      <c r="K153" s="65">
        <f t="shared" ref="K153:K165" si="35">X153</f>
        <v>0</v>
      </c>
      <c r="L153" s="65">
        <f t="shared" ref="L153:L165" si="36">Y153</f>
        <v>0</v>
      </c>
      <c r="M153" s="65">
        <f t="shared" ref="M153:M165" si="37">Z153</f>
        <v>0</v>
      </c>
      <c r="N153" s="65">
        <f t="shared" ref="N153:N165" si="38">AA153</f>
        <v>0</v>
      </c>
      <c r="O153" s="65">
        <f t="shared" ref="O153:O165" si="39">AB153</f>
        <v>0</v>
      </c>
      <c r="P153" s="99"/>
      <c r="Q153" s="92">
        <f t="shared" si="26"/>
        <v>0</v>
      </c>
      <c r="R153" s="86" t="str">
        <f t="shared" si="27"/>
        <v/>
      </c>
      <c r="S153" s="65">
        <f>IFERROR(VLOOKUP(CONCATENATE($D153,S$3),加工_集計用!$A:$F,6,0),0)</f>
        <v>0</v>
      </c>
      <c r="T153" s="65">
        <f>IFERROR(VLOOKUP(CONCATENATE($D153,T$3),加工_集計用!$A:$F,6,0),0)</f>
        <v>0</v>
      </c>
      <c r="U153" s="65">
        <f>IFERROR(VLOOKUP(CONCATENATE($D153,U$3),加工_集計用!$A:$F,6,0),0)</f>
        <v>0</v>
      </c>
      <c r="V153" s="65">
        <f>IFERROR(VLOOKUP(CONCATENATE($D153,V$3),加工_集計用!$A:$F,6,0),0)</f>
        <v>0</v>
      </c>
      <c r="W153" s="65">
        <f>IFERROR(VLOOKUP(CONCATENATE($D153,W$3),加工_集計用!$A:$F,6,0),0)</f>
        <v>0</v>
      </c>
      <c r="X153" s="65">
        <f>IFERROR(VLOOKUP(CONCATENATE($D153,X$3),加工_集計用!$A:$F,6,0),0)</f>
        <v>0</v>
      </c>
      <c r="Y153" s="65">
        <f>IFERROR(VLOOKUP(CONCATENATE($D153,Y$3),加工_集計用!$A:$F,6,0),0)</f>
        <v>0</v>
      </c>
      <c r="Z153" s="65">
        <f>IFERROR(VLOOKUP(CONCATENATE($D153,Z$3),加工_集計用!$A:$F,6,0),0)</f>
        <v>0</v>
      </c>
      <c r="AA153" s="65">
        <f>IFERROR(VLOOKUP(CONCATENATE($D153,AA$3),加工_集計用!$A:$F,6,0),0)</f>
        <v>0</v>
      </c>
      <c r="AB153" s="65">
        <f>IFERROR(VLOOKUP(CONCATENATE($D153,AB$3),加工_集計用!$A:$F,6,0),0)</f>
        <v>0</v>
      </c>
      <c r="AC153" s="99"/>
      <c r="AD153" s="92">
        <f t="shared" si="28"/>
        <v>0</v>
      </c>
    </row>
    <row r="154" spans="2:30">
      <c r="B154" s="87"/>
      <c r="C154" s="97" t="s">
        <v>232</v>
      </c>
      <c r="D154" s="38" t="s">
        <v>246</v>
      </c>
      <c r="E154" s="66"/>
      <c r="F154" s="98">
        <f t="shared" si="30"/>
        <v>0</v>
      </c>
      <c r="G154" s="65">
        <f t="shared" si="31"/>
        <v>0</v>
      </c>
      <c r="H154" s="65">
        <f t="shared" si="32"/>
        <v>0</v>
      </c>
      <c r="I154" s="65">
        <f t="shared" si="33"/>
        <v>0</v>
      </c>
      <c r="J154" s="65">
        <f t="shared" si="34"/>
        <v>0</v>
      </c>
      <c r="K154" s="65">
        <f t="shared" si="35"/>
        <v>0</v>
      </c>
      <c r="L154" s="65">
        <f t="shared" si="36"/>
        <v>0</v>
      </c>
      <c r="M154" s="65">
        <f t="shared" si="37"/>
        <v>0</v>
      </c>
      <c r="N154" s="65">
        <f t="shared" si="38"/>
        <v>0</v>
      </c>
      <c r="O154" s="65">
        <f t="shared" si="39"/>
        <v>0</v>
      </c>
      <c r="P154" s="99"/>
      <c r="Q154" s="92">
        <f t="shared" si="26"/>
        <v>0</v>
      </c>
      <c r="R154" s="86" t="str">
        <f t="shared" si="27"/>
        <v/>
      </c>
      <c r="S154" s="65">
        <f>IFERROR(VLOOKUP(CONCATENATE($D154,S$3),加工_集計用!$A:$F,6,0),0)</f>
        <v>0</v>
      </c>
      <c r="T154" s="65">
        <f>IFERROR(VLOOKUP(CONCATENATE($D154,T$3),加工_集計用!$A:$F,6,0),0)</f>
        <v>0</v>
      </c>
      <c r="U154" s="65">
        <f>IFERROR(VLOOKUP(CONCATENATE($D154,U$3),加工_集計用!$A:$F,6,0),0)</f>
        <v>0</v>
      </c>
      <c r="V154" s="65">
        <f>IFERROR(VLOOKUP(CONCATENATE($D154,V$3),加工_集計用!$A:$F,6,0),0)</f>
        <v>0</v>
      </c>
      <c r="W154" s="65">
        <f>IFERROR(VLOOKUP(CONCATENATE($D154,W$3),加工_集計用!$A:$F,6,0),0)</f>
        <v>0</v>
      </c>
      <c r="X154" s="65">
        <f>IFERROR(VLOOKUP(CONCATENATE($D154,X$3),加工_集計用!$A:$F,6,0),0)</f>
        <v>0</v>
      </c>
      <c r="Y154" s="65">
        <f>IFERROR(VLOOKUP(CONCATENATE($D154,Y$3),加工_集計用!$A:$F,6,0),0)</f>
        <v>0</v>
      </c>
      <c r="Z154" s="65">
        <f>IFERROR(VLOOKUP(CONCATENATE($D154,Z$3),加工_集計用!$A:$F,6,0),0)</f>
        <v>0</v>
      </c>
      <c r="AA154" s="65">
        <f>IFERROR(VLOOKUP(CONCATENATE($D154,AA$3),加工_集計用!$A:$F,6,0),0)</f>
        <v>0</v>
      </c>
      <c r="AB154" s="65">
        <f>IFERROR(VLOOKUP(CONCATENATE($D154,AB$3),加工_集計用!$A:$F,6,0),0)</f>
        <v>0</v>
      </c>
      <c r="AC154" s="99"/>
      <c r="AD154" s="92">
        <f t="shared" si="28"/>
        <v>0</v>
      </c>
    </row>
    <row r="155" spans="2:30">
      <c r="B155" s="87"/>
      <c r="C155" s="97" t="s">
        <v>232</v>
      </c>
      <c r="D155" s="38" t="s">
        <v>247</v>
      </c>
      <c r="E155" s="66"/>
      <c r="F155" s="98">
        <f t="shared" si="30"/>
        <v>0</v>
      </c>
      <c r="G155" s="65">
        <f t="shared" si="31"/>
        <v>0</v>
      </c>
      <c r="H155" s="65">
        <f t="shared" si="32"/>
        <v>0</v>
      </c>
      <c r="I155" s="65">
        <f t="shared" si="33"/>
        <v>0</v>
      </c>
      <c r="J155" s="65">
        <f t="shared" si="34"/>
        <v>0</v>
      </c>
      <c r="K155" s="65">
        <f t="shared" si="35"/>
        <v>0</v>
      </c>
      <c r="L155" s="65">
        <f t="shared" si="36"/>
        <v>0</v>
      </c>
      <c r="M155" s="65">
        <f t="shared" si="37"/>
        <v>0</v>
      </c>
      <c r="N155" s="65">
        <f t="shared" si="38"/>
        <v>0</v>
      </c>
      <c r="O155" s="65">
        <f t="shared" si="39"/>
        <v>0</v>
      </c>
      <c r="P155" s="99"/>
      <c r="Q155" s="92">
        <f t="shared" si="26"/>
        <v>0</v>
      </c>
      <c r="R155" s="86" t="str">
        <f t="shared" si="27"/>
        <v/>
      </c>
      <c r="S155" s="65">
        <f>IFERROR(VLOOKUP(CONCATENATE($D155,S$3),加工_集計用!$A:$F,6,0),0)</f>
        <v>0</v>
      </c>
      <c r="T155" s="65">
        <f>IFERROR(VLOOKUP(CONCATENATE($D155,T$3),加工_集計用!$A:$F,6,0),0)</f>
        <v>0</v>
      </c>
      <c r="U155" s="65">
        <f>IFERROR(VLOOKUP(CONCATENATE($D155,U$3),加工_集計用!$A:$F,6,0),0)</f>
        <v>0</v>
      </c>
      <c r="V155" s="65">
        <f>IFERROR(VLOOKUP(CONCATENATE($D155,V$3),加工_集計用!$A:$F,6,0),0)</f>
        <v>0</v>
      </c>
      <c r="W155" s="65">
        <f>IFERROR(VLOOKUP(CONCATENATE($D155,W$3),加工_集計用!$A:$F,6,0),0)</f>
        <v>0</v>
      </c>
      <c r="X155" s="65">
        <f>IFERROR(VLOOKUP(CONCATENATE($D155,X$3),加工_集計用!$A:$F,6,0),0)</f>
        <v>0</v>
      </c>
      <c r="Y155" s="65">
        <f>IFERROR(VLOOKUP(CONCATENATE($D155,Y$3),加工_集計用!$A:$F,6,0),0)</f>
        <v>0</v>
      </c>
      <c r="Z155" s="65">
        <f>IFERROR(VLOOKUP(CONCATENATE($D155,Z$3),加工_集計用!$A:$F,6,0),0)</f>
        <v>0</v>
      </c>
      <c r="AA155" s="65">
        <f>IFERROR(VLOOKUP(CONCATENATE($D155,AA$3),加工_集計用!$A:$F,6,0),0)</f>
        <v>0</v>
      </c>
      <c r="AB155" s="65">
        <f>IFERROR(VLOOKUP(CONCATENATE($D155,AB$3),加工_集計用!$A:$F,6,0),0)</f>
        <v>0</v>
      </c>
      <c r="AC155" s="99"/>
      <c r="AD155" s="92">
        <f t="shared" si="28"/>
        <v>0</v>
      </c>
    </row>
    <row r="156" spans="2:30">
      <c r="B156" s="87"/>
      <c r="C156" s="97" t="s">
        <v>232</v>
      </c>
      <c r="D156" s="93" t="str">
        <f>"【事】"&amp;使い方・設定!D88</f>
        <v>【事】その他収益追加勘定科目1</v>
      </c>
      <c r="E156" s="66"/>
      <c r="F156" s="98">
        <f t="shared" si="30"/>
        <v>0</v>
      </c>
      <c r="G156" s="65">
        <f t="shared" si="31"/>
        <v>0</v>
      </c>
      <c r="H156" s="65">
        <f t="shared" si="32"/>
        <v>0</v>
      </c>
      <c r="I156" s="65">
        <f t="shared" si="33"/>
        <v>0</v>
      </c>
      <c r="J156" s="65">
        <f t="shared" si="34"/>
        <v>0</v>
      </c>
      <c r="K156" s="65">
        <f t="shared" si="35"/>
        <v>0</v>
      </c>
      <c r="L156" s="65">
        <f t="shared" si="36"/>
        <v>0</v>
      </c>
      <c r="M156" s="65">
        <f t="shared" si="37"/>
        <v>0</v>
      </c>
      <c r="N156" s="65">
        <f t="shared" si="38"/>
        <v>0</v>
      </c>
      <c r="O156" s="65">
        <f t="shared" si="39"/>
        <v>0</v>
      </c>
      <c r="P156" s="99"/>
      <c r="Q156" s="92">
        <f t="shared" si="26"/>
        <v>0</v>
      </c>
      <c r="R156" s="86" t="str">
        <f t="shared" si="27"/>
        <v/>
      </c>
      <c r="S156" s="65">
        <f>IFERROR(VLOOKUP(CONCATENATE($D156,S$3),加工_集計用!$A:$F,6,0),0)</f>
        <v>0</v>
      </c>
      <c r="T156" s="65">
        <f>IFERROR(VLOOKUP(CONCATENATE($D156,T$3),加工_集計用!$A:$F,6,0),0)</f>
        <v>0</v>
      </c>
      <c r="U156" s="65">
        <f>IFERROR(VLOOKUP(CONCATENATE($D156,U$3),加工_集計用!$A:$F,6,0),0)</f>
        <v>0</v>
      </c>
      <c r="V156" s="65">
        <f>IFERROR(VLOOKUP(CONCATENATE($D156,V$3),加工_集計用!$A:$F,6,0),0)</f>
        <v>0</v>
      </c>
      <c r="W156" s="65">
        <f>IFERROR(VLOOKUP(CONCATENATE($D156,W$3),加工_集計用!$A:$F,6,0),0)</f>
        <v>0</v>
      </c>
      <c r="X156" s="65">
        <f>IFERROR(VLOOKUP(CONCATENATE($D156,X$3),加工_集計用!$A:$F,6,0),0)</f>
        <v>0</v>
      </c>
      <c r="Y156" s="65">
        <f>IFERROR(VLOOKUP(CONCATENATE($D156,Y$3),加工_集計用!$A:$F,6,0),0)</f>
        <v>0</v>
      </c>
      <c r="Z156" s="65">
        <f>IFERROR(VLOOKUP(CONCATENATE($D156,Z$3),加工_集計用!$A:$F,6,0),0)</f>
        <v>0</v>
      </c>
      <c r="AA156" s="65">
        <f>IFERROR(VLOOKUP(CONCATENATE($D156,AA$3),加工_集計用!$A:$F,6,0),0)</f>
        <v>0</v>
      </c>
      <c r="AB156" s="65">
        <f>IFERROR(VLOOKUP(CONCATENATE($D156,AB$3),加工_集計用!$A:$F,6,0),0)</f>
        <v>0</v>
      </c>
      <c r="AC156" s="99"/>
      <c r="AD156" s="92">
        <f t="shared" si="28"/>
        <v>0</v>
      </c>
    </row>
    <row r="157" spans="2:30">
      <c r="B157" s="87"/>
      <c r="C157" s="97" t="s">
        <v>232</v>
      </c>
      <c r="D157" s="93" t="str">
        <f>"【事】"&amp;使い方・設定!D89</f>
        <v>【事】その他収益追加勘定科目2</v>
      </c>
      <c r="E157" s="66"/>
      <c r="F157" s="98">
        <f t="shared" si="30"/>
        <v>0</v>
      </c>
      <c r="G157" s="65">
        <f t="shared" si="31"/>
        <v>0</v>
      </c>
      <c r="H157" s="65">
        <f t="shared" si="32"/>
        <v>0</v>
      </c>
      <c r="I157" s="65">
        <f t="shared" si="33"/>
        <v>0</v>
      </c>
      <c r="J157" s="65">
        <f t="shared" si="34"/>
        <v>0</v>
      </c>
      <c r="K157" s="65">
        <f t="shared" si="35"/>
        <v>0</v>
      </c>
      <c r="L157" s="65">
        <f t="shared" si="36"/>
        <v>0</v>
      </c>
      <c r="M157" s="65">
        <f t="shared" si="37"/>
        <v>0</v>
      </c>
      <c r="N157" s="65">
        <f t="shared" si="38"/>
        <v>0</v>
      </c>
      <c r="O157" s="65">
        <f t="shared" si="39"/>
        <v>0</v>
      </c>
      <c r="P157" s="99"/>
      <c r="Q157" s="92">
        <f t="shared" si="26"/>
        <v>0</v>
      </c>
      <c r="R157" s="86" t="str">
        <f t="shared" si="27"/>
        <v/>
      </c>
      <c r="S157" s="65">
        <f>IFERROR(VLOOKUP(CONCATENATE($D157,S$3),加工_集計用!$A:$F,6,0),0)</f>
        <v>0</v>
      </c>
      <c r="T157" s="65">
        <f>IFERROR(VLOOKUP(CONCATENATE($D157,T$3),加工_集計用!$A:$F,6,0),0)</f>
        <v>0</v>
      </c>
      <c r="U157" s="65">
        <f>IFERROR(VLOOKUP(CONCATENATE($D157,U$3),加工_集計用!$A:$F,6,0),0)</f>
        <v>0</v>
      </c>
      <c r="V157" s="65">
        <f>IFERROR(VLOOKUP(CONCATENATE($D157,V$3),加工_集計用!$A:$F,6,0),0)</f>
        <v>0</v>
      </c>
      <c r="W157" s="65">
        <f>IFERROR(VLOOKUP(CONCATENATE($D157,W$3),加工_集計用!$A:$F,6,0),0)</f>
        <v>0</v>
      </c>
      <c r="X157" s="65">
        <f>IFERROR(VLOOKUP(CONCATENATE($D157,X$3),加工_集計用!$A:$F,6,0),0)</f>
        <v>0</v>
      </c>
      <c r="Y157" s="65">
        <f>IFERROR(VLOOKUP(CONCATENATE($D157,Y$3),加工_集計用!$A:$F,6,0),0)</f>
        <v>0</v>
      </c>
      <c r="Z157" s="65">
        <f>IFERROR(VLOOKUP(CONCATENATE($D157,Z$3),加工_集計用!$A:$F,6,0),0)</f>
        <v>0</v>
      </c>
      <c r="AA157" s="65">
        <f>IFERROR(VLOOKUP(CONCATENATE($D157,AA$3),加工_集計用!$A:$F,6,0),0)</f>
        <v>0</v>
      </c>
      <c r="AB157" s="65">
        <f>IFERROR(VLOOKUP(CONCATENATE($D157,AB$3),加工_集計用!$A:$F,6,0),0)</f>
        <v>0</v>
      </c>
      <c r="AC157" s="99"/>
      <c r="AD157" s="92">
        <f t="shared" si="28"/>
        <v>0</v>
      </c>
    </row>
    <row r="158" spans="2:30">
      <c r="B158" s="87"/>
      <c r="C158" s="97" t="s">
        <v>232</v>
      </c>
      <c r="D158" s="93" t="str">
        <f>"【事】"&amp;使い方・設定!D90</f>
        <v>【事】その他収益追加勘定科目3</v>
      </c>
      <c r="E158" s="66"/>
      <c r="F158" s="98">
        <f t="shared" si="30"/>
        <v>0</v>
      </c>
      <c r="G158" s="65">
        <f t="shared" si="31"/>
        <v>0</v>
      </c>
      <c r="H158" s="65">
        <f t="shared" si="32"/>
        <v>0</v>
      </c>
      <c r="I158" s="65">
        <f t="shared" si="33"/>
        <v>0</v>
      </c>
      <c r="J158" s="65">
        <f t="shared" si="34"/>
        <v>0</v>
      </c>
      <c r="K158" s="65">
        <f t="shared" si="35"/>
        <v>0</v>
      </c>
      <c r="L158" s="65">
        <f t="shared" si="36"/>
        <v>0</v>
      </c>
      <c r="M158" s="65">
        <f t="shared" si="37"/>
        <v>0</v>
      </c>
      <c r="N158" s="65">
        <f t="shared" si="38"/>
        <v>0</v>
      </c>
      <c r="O158" s="65">
        <f t="shared" si="39"/>
        <v>0</v>
      </c>
      <c r="P158" s="99"/>
      <c r="Q158" s="92">
        <f t="shared" si="26"/>
        <v>0</v>
      </c>
      <c r="R158" s="86" t="str">
        <f t="shared" si="27"/>
        <v/>
      </c>
      <c r="S158" s="65">
        <f>IFERROR(VLOOKUP(CONCATENATE($D158,S$3),加工_集計用!$A:$F,6,0),0)</f>
        <v>0</v>
      </c>
      <c r="T158" s="65">
        <f>IFERROR(VLOOKUP(CONCATENATE($D158,T$3),加工_集計用!$A:$F,6,0),0)</f>
        <v>0</v>
      </c>
      <c r="U158" s="65">
        <f>IFERROR(VLOOKUP(CONCATENATE($D158,U$3),加工_集計用!$A:$F,6,0),0)</f>
        <v>0</v>
      </c>
      <c r="V158" s="65">
        <f>IFERROR(VLOOKUP(CONCATENATE($D158,V$3),加工_集計用!$A:$F,6,0),0)</f>
        <v>0</v>
      </c>
      <c r="W158" s="65">
        <f>IFERROR(VLOOKUP(CONCATENATE($D158,W$3),加工_集計用!$A:$F,6,0),0)</f>
        <v>0</v>
      </c>
      <c r="X158" s="65">
        <f>IFERROR(VLOOKUP(CONCATENATE($D158,X$3),加工_集計用!$A:$F,6,0),0)</f>
        <v>0</v>
      </c>
      <c r="Y158" s="65">
        <f>IFERROR(VLOOKUP(CONCATENATE($D158,Y$3),加工_集計用!$A:$F,6,0),0)</f>
        <v>0</v>
      </c>
      <c r="Z158" s="65">
        <f>IFERROR(VLOOKUP(CONCATENATE($D158,Z$3),加工_集計用!$A:$F,6,0),0)</f>
        <v>0</v>
      </c>
      <c r="AA158" s="65">
        <f>IFERROR(VLOOKUP(CONCATENATE($D158,AA$3),加工_集計用!$A:$F,6,0),0)</f>
        <v>0</v>
      </c>
      <c r="AB158" s="65">
        <f>IFERROR(VLOOKUP(CONCATENATE($D158,AB$3),加工_集計用!$A:$F,6,0),0)</f>
        <v>0</v>
      </c>
      <c r="AC158" s="99"/>
      <c r="AD158" s="92">
        <f t="shared" si="28"/>
        <v>0</v>
      </c>
    </row>
    <row r="159" spans="2:30">
      <c r="B159" s="87"/>
      <c r="C159" s="97" t="s">
        <v>232</v>
      </c>
      <c r="D159" s="93" t="str">
        <f>"【事】"&amp;使い方・設定!D91</f>
        <v>【事】その他収益追加勘定科目4</v>
      </c>
      <c r="E159" s="66"/>
      <c r="F159" s="98">
        <f t="shared" si="30"/>
        <v>0</v>
      </c>
      <c r="G159" s="65">
        <f t="shared" si="31"/>
        <v>0</v>
      </c>
      <c r="H159" s="65">
        <f t="shared" si="32"/>
        <v>0</v>
      </c>
      <c r="I159" s="65">
        <f t="shared" si="33"/>
        <v>0</v>
      </c>
      <c r="J159" s="65">
        <f t="shared" si="34"/>
        <v>0</v>
      </c>
      <c r="K159" s="65">
        <f t="shared" si="35"/>
        <v>0</v>
      </c>
      <c r="L159" s="65">
        <f t="shared" si="36"/>
        <v>0</v>
      </c>
      <c r="M159" s="65">
        <f t="shared" si="37"/>
        <v>0</v>
      </c>
      <c r="N159" s="65">
        <f t="shared" si="38"/>
        <v>0</v>
      </c>
      <c r="O159" s="65">
        <f t="shared" si="39"/>
        <v>0</v>
      </c>
      <c r="P159" s="99"/>
      <c r="Q159" s="92">
        <f t="shared" si="26"/>
        <v>0</v>
      </c>
      <c r="R159" s="86" t="str">
        <f t="shared" si="27"/>
        <v/>
      </c>
      <c r="S159" s="65">
        <f>IFERROR(VLOOKUP(CONCATENATE($D159,S$3),加工_集計用!$A:$F,6,0),0)</f>
        <v>0</v>
      </c>
      <c r="T159" s="65">
        <f>IFERROR(VLOOKUP(CONCATENATE($D159,T$3),加工_集計用!$A:$F,6,0),0)</f>
        <v>0</v>
      </c>
      <c r="U159" s="65">
        <f>IFERROR(VLOOKUP(CONCATENATE($D159,U$3),加工_集計用!$A:$F,6,0),0)</f>
        <v>0</v>
      </c>
      <c r="V159" s="65">
        <f>IFERROR(VLOOKUP(CONCATENATE($D159,V$3),加工_集計用!$A:$F,6,0),0)</f>
        <v>0</v>
      </c>
      <c r="W159" s="65">
        <f>IFERROR(VLOOKUP(CONCATENATE($D159,W$3),加工_集計用!$A:$F,6,0),0)</f>
        <v>0</v>
      </c>
      <c r="X159" s="65">
        <f>IFERROR(VLOOKUP(CONCATENATE($D159,X$3),加工_集計用!$A:$F,6,0),0)</f>
        <v>0</v>
      </c>
      <c r="Y159" s="65">
        <f>IFERROR(VLOOKUP(CONCATENATE($D159,Y$3),加工_集計用!$A:$F,6,0),0)</f>
        <v>0</v>
      </c>
      <c r="Z159" s="65">
        <f>IFERROR(VLOOKUP(CONCATENATE($D159,Z$3),加工_集計用!$A:$F,6,0),0)</f>
        <v>0</v>
      </c>
      <c r="AA159" s="65">
        <f>IFERROR(VLOOKUP(CONCATENATE($D159,AA$3),加工_集計用!$A:$F,6,0),0)</f>
        <v>0</v>
      </c>
      <c r="AB159" s="65">
        <f>IFERROR(VLOOKUP(CONCATENATE($D159,AB$3),加工_集計用!$A:$F,6,0),0)</f>
        <v>0</v>
      </c>
      <c r="AC159" s="99"/>
      <c r="AD159" s="92">
        <f t="shared" si="28"/>
        <v>0</v>
      </c>
    </row>
    <row r="160" spans="2:30">
      <c r="B160" s="87"/>
      <c r="C160" s="97" t="s">
        <v>232</v>
      </c>
      <c r="D160" s="93" t="str">
        <f>"【事】"&amp;使い方・設定!D92</f>
        <v>【事】その他収益追加勘定科目5</v>
      </c>
      <c r="E160" s="66"/>
      <c r="F160" s="98">
        <f t="shared" si="30"/>
        <v>0</v>
      </c>
      <c r="G160" s="65">
        <f t="shared" si="31"/>
        <v>0</v>
      </c>
      <c r="H160" s="65">
        <f t="shared" si="32"/>
        <v>0</v>
      </c>
      <c r="I160" s="65">
        <f t="shared" si="33"/>
        <v>0</v>
      </c>
      <c r="J160" s="65">
        <f t="shared" si="34"/>
        <v>0</v>
      </c>
      <c r="K160" s="65">
        <f t="shared" si="35"/>
        <v>0</v>
      </c>
      <c r="L160" s="65">
        <f t="shared" si="36"/>
        <v>0</v>
      </c>
      <c r="M160" s="65">
        <f t="shared" si="37"/>
        <v>0</v>
      </c>
      <c r="N160" s="65">
        <f t="shared" si="38"/>
        <v>0</v>
      </c>
      <c r="O160" s="65">
        <f t="shared" si="39"/>
        <v>0</v>
      </c>
      <c r="P160" s="99"/>
      <c r="Q160" s="92">
        <f t="shared" si="26"/>
        <v>0</v>
      </c>
      <c r="R160" s="86" t="str">
        <f t="shared" si="27"/>
        <v/>
      </c>
      <c r="S160" s="65">
        <f>IFERROR(VLOOKUP(CONCATENATE($D160,S$3),加工_集計用!$A:$F,6,0),0)</f>
        <v>0</v>
      </c>
      <c r="T160" s="65">
        <f>IFERROR(VLOOKUP(CONCATENATE($D160,T$3),加工_集計用!$A:$F,6,0),0)</f>
        <v>0</v>
      </c>
      <c r="U160" s="65">
        <f>IFERROR(VLOOKUP(CONCATENATE($D160,U$3),加工_集計用!$A:$F,6,0),0)</f>
        <v>0</v>
      </c>
      <c r="V160" s="65">
        <f>IFERROR(VLOOKUP(CONCATENATE($D160,V$3),加工_集計用!$A:$F,6,0),0)</f>
        <v>0</v>
      </c>
      <c r="W160" s="65">
        <f>IFERROR(VLOOKUP(CONCATENATE($D160,W$3),加工_集計用!$A:$F,6,0),0)</f>
        <v>0</v>
      </c>
      <c r="X160" s="65">
        <f>IFERROR(VLOOKUP(CONCATENATE($D160,X$3),加工_集計用!$A:$F,6,0),0)</f>
        <v>0</v>
      </c>
      <c r="Y160" s="65">
        <f>IFERROR(VLOOKUP(CONCATENATE($D160,Y$3),加工_集計用!$A:$F,6,0),0)</f>
        <v>0</v>
      </c>
      <c r="Z160" s="65">
        <f>IFERROR(VLOOKUP(CONCATENATE($D160,Z$3),加工_集計用!$A:$F,6,0),0)</f>
        <v>0</v>
      </c>
      <c r="AA160" s="65">
        <f>IFERROR(VLOOKUP(CONCATENATE($D160,AA$3),加工_集計用!$A:$F,6,0),0)</f>
        <v>0</v>
      </c>
      <c r="AB160" s="65">
        <f>IFERROR(VLOOKUP(CONCATENATE($D160,AB$3),加工_集計用!$A:$F,6,0),0)</f>
        <v>0</v>
      </c>
      <c r="AC160" s="99"/>
      <c r="AD160" s="92">
        <f t="shared" si="28"/>
        <v>0</v>
      </c>
    </row>
    <row r="161" spans="2:30">
      <c r="B161" s="87"/>
      <c r="C161" s="97" t="s">
        <v>232</v>
      </c>
      <c r="D161" s="93" t="str">
        <f>"【事】"&amp;使い方・設定!D93</f>
        <v>【事】その他収益追加勘定科目6</v>
      </c>
      <c r="E161" s="66"/>
      <c r="F161" s="98">
        <f t="shared" si="30"/>
        <v>0</v>
      </c>
      <c r="G161" s="65">
        <f t="shared" si="31"/>
        <v>0</v>
      </c>
      <c r="H161" s="65">
        <f t="shared" si="32"/>
        <v>0</v>
      </c>
      <c r="I161" s="65">
        <f t="shared" si="33"/>
        <v>0</v>
      </c>
      <c r="J161" s="65">
        <f t="shared" si="34"/>
        <v>0</v>
      </c>
      <c r="K161" s="65">
        <f t="shared" si="35"/>
        <v>0</v>
      </c>
      <c r="L161" s="65">
        <f t="shared" si="36"/>
        <v>0</v>
      </c>
      <c r="M161" s="65">
        <f t="shared" si="37"/>
        <v>0</v>
      </c>
      <c r="N161" s="65">
        <f t="shared" si="38"/>
        <v>0</v>
      </c>
      <c r="O161" s="65">
        <f t="shared" si="39"/>
        <v>0</v>
      </c>
      <c r="P161" s="99"/>
      <c r="Q161" s="92">
        <f t="shared" si="26"/>
        <v>0</v>
      </c>
      <c r="R161" s="86" t="str">
        <f t="shared" si="27"/>
        <v/>
      </c>
      <c r="S161" s="65">
        <f>IFERROR(VLOOKUP(CONCATENATE($D161,S$3),加工_集計用!$A:$F,6,0),0)</f>
        <v>0</v>
      </c>
      <c r="T161" s="65">
        <f>IFERROR(VLOOKUP(CONCATENATE($D161,T$3),加工_集計用!$A:$F,6,0),0)</f>
        <v>0</v>
      </c>
      <c r="U161" s="65">
        <f>IFERROR(VLOOKUP(CONCATENATE($D161,U$3),加工_集計用!$A:$F,6,0),0)</f>
        <v>0</v>
      </c>
      <c r="V161" s="65">
        <f>IFERROR(VLOOKUP(CONCATENATE($D161,V$3),加工_集計用!$A:$F,6,0),0)</f>
        <v>0</v>
      </c>
      <c r="W161" s="65">
        <f>IFERROR(VLOOKUP(CONCATENATE($D161,W$3),加工_集計用!$A:$F,6,0),0)</f>
        <v>0</v>
      </c>
      <c r="X161" s="65">
        <f>IFERROR(VLOOKUP(CONCATENATE($D161,X$3),加工_集計用!$A:$F,6,0),0)</f>
        <v>0</v>
      </c>
      <c r="Y161" s="65">
        <f>IFERROR(VLOOKUP(CONCATENATE($D161,Y$3),加工_集計用!$A:$F,6,0),0)</f>
        <v>0</v>
      </c>
      <c r="Z161" s="65">
        <f>IFERROR(VLOOKUP(CONCATENATE($D161,Z$3),加工_集計用!$A:$F,6,0),0)</f>
        <v>0</v>
      </c>
      <c r="AA161" s="65">
        <f>IFERROR(VLOOKUP(CONCATENATE($D161,AA$3),加工_集計用!$A:$F,6,0),0)</f>
        <v>0</v>
      </c>
      <c r="AB161" s="65">
        <f>IFERROR(VLOOKUP(CONCATENATE($D161,AB$3),加工_集計用!$A:$F,6,0),0)</f>
        <v>0</v>
      </c>
      <c r="AC161" s="99"/>
      <c r="AD161" s="92">
        <f t="shared" si="28"/>
        <v>0</v>
      </c>
    </row>
    <row r="162" spans="2:30">
      <c r="B162" s="87"/>
      <c r="C162" s="97" t="s">
        <v>232</v>
      </c>
      <c r="D162" s="93" t="str">
        <f>"【事】"&amp;使い方・設定!D94</f>
        <v>【事】その他収益追加勘定科目7</v>
      </c>
      <c r="E162" s="66"/>
      <c r="F162" s="98">
        <f t="shared" si="30"/>
        <v>0</v>
      </c>
      <c r="G162" s="65">
        <f t="shared" si="31"/>
        <v>0</v>
      </c>
      <c r="H162" s="65">
        <f t="shared" si="32"/>
        <v>0</v>
      </c>
      <c r="I162" s="65">
        <f t="shared" si="33"/>
        <v>0</v>
      </c>
      <c r="J162" s="65">
        <f t="shared" si="34"/>
        <v>0</v>
      </c>
      <c r="K162" s="65">
        <f t="shared" si="35"/>
        <v>0</v>
      </c>
      <c r="L162" s="65">
        <f t="shared" si="36"/>
        <v>0</v>
      </c>
      <c r="M162" s="65">
        <f t="shared" si="37"/>
        <v>0</v>
      </c>
      <c r="N162" s="65">
        <f t="shared" si="38"/>
        <v>0</v>
      </c>
      <c r="O162" s="65">
        <f t="shared" si="39"/>
        <v>0</v>
      </c>
      <c r="P162" s="99"/>
      <c r="Q162" s="92">
        <f t="shared" si="26"/>
        <v>0</v>
      </c>
      <c r="R162" s="86" t="str">
        <f t="shared" si="27"/>
        <v/>
      </c>
      <c r="S162" s="65">
        <f>IFERROR(VLOOKUP(CONCATENATE($D162,S$3),加工_集計用!$A:$F,6,0),0)</f>
        <v>0</v>
      </c>
      <c r="T162" s="65">
        <f>IFERROR(VLOOKUP(CONCATENATE($D162,T$3),加工_集計用!$A:$F,6,0),0)</f>
        <v>0</v>
      </c>
      <c r="U162" s="65">
        <f>IFERROR(VLOOKUP(CONCATENATE($D162,U$3),加工_集計用!$A:$F,6,0),0)</f>
        <v>0</v>
      </c>
      <c r="V162" s="65">
        <f>IFERROR(VLOOKUP(CONCATENATE($D162,V$3),加工_集計用!$A:$F,6,0),0)</f>
        <v>0</v>
      </c>
      <c r="W162" s="65">
        <f>IFERROR(VLOOKUP(CONCATENATE($D162,W$3),加工_集計用!$A:$F,6,0),0)</f>
        <v>0</v>
      </c>
      <c r="X162" s="65">
        <f>IFERROR(VLOOKUP(CONCATENATE($D162,X$3),加工_集計用!$A:$F,6,0),0)</f>
        <v>0</v>
      </c>
      <c r="Y162" s="65">
        <f>IFERROR(VLOOKUP(CONCATENATE($D162,Y$3),加工_集計用!$A:$F,6,0),0)</f>
        <v>0</v>
      </c>
      <c r="Z162" s="65">
        <f>IFERROR(VLOOKUP(CONCATENATE($D162,Z$3),加工_集計用!$A:$F,6,0),0)</f>
        <v>0</v>
      </c>
      <c r="AA162" s="65">
        <f>IFERROR(VLOOKUP(CONCATENATE($D162,AA$3),加工_集計用!$A:$F,6,0),0)</f>
        <v>0</v>
      </c>
      <c r="AB162" s="65">
        <f>IFERROR(VLOOKUP(CONCATENATE($D162,AB$3),加工_集計用!$A:$F,6,0),0)</f>
        <v>0</v>
      </c>
      <c r="AC162" s="99"/>
      <c r="AD162" s="92">
        <f t="shared" si="28"/>
        <v>0</v>
      </c>
    </row>
    <row r="163" spans="2:30">
      <c r="B163" s="87"/>
      <c r="C163" s="97" t="s">
        <v>232</v>
      </c>
      <c r="D163" s="93" t="str">
        <f>"【事】"&amp;使い方・設定!D95</f>
        <v>【事】その他収益追加勘定科目8</v>
      </c>
      <c r="E163" s="66"/>
      <c r="F163" s="98">
        <f t="shared" si="30"/>
        <v>0</v>
      </c>
      <c r="G163" s="65">
        <f t="shared" si="31"/>
        <v>0</v>
      </c>
      <c r="H163" s="65">
        <f t="shared" si="32"/>
        <v>0</v>
      </c>
      <c r="I163" s="65">
        <f t="shared" si="33"/>
        <v>0</v>
      </c>
      <c r="J163" s="65">
        <f t="shared" si="34"/>
        <v>0</v>
      </c>
      <c r="K163" s="65">
        <f t="shared" si="35"/>
        <v>0</v>
      </c>
      <c r="L163" s="65">
        <f t="shared" si="36"/>
        <v>0</v>
      </c>
      <c r="M163" s="65">
        <f t="shared" si="37"/>
        <v>0</v>
      </c>
      <c r="N163" s="65">
        <f t="shared" si="38"/>
        <v>0</v>
      </c>
      <c r="O163" s="65">
        <f t="shared" si="39"/>
        <v>0</v>
      </c>
      <c r="P163" s="99"/>
      <c r="Q163" s="92">
        <f t="shared" si="26"/>
        <v>0</v>
      </c>
      <c r="R163" s="86" t="str">
        <f t="shared" si="27"/>
        <v/>
      </c>
      <c r="S163" s="65">
        <f>IFERROR(VLOOKUP(CONCATENATE($D163,S$3),加工_集計用!$A:$F,6,0),0)</f>
        <v>0</v>
      </c>
      <c r="T163" s="65">
        <f>IFERROR(VLOOKUP(CONCATENATE($D163,T$3),加工_集計用!$A:$F,6,0),0)</f>
        <v>0</v>
      </c>
      <c r="U163" s="65">
        <f>IFERROR(VLOOKUP(CONCATENATE($D163,U$3),加工_集計用!$A:$F,6,0),0)</f>
        <v>0</v>
      </c>
      <c r="V163" s="65">
        <f>IFERROR(VLOOKUP(CONCATENATE($D163,V$3),加工_集計用!$A:$F,6,0),0)</f>
        <v>0</v>
      </c>
      <c r="W163" s="65">
        <f>IFERROR(VLOOKUP(CONCATENATE($D163,W$3),加工_集計用!$A:$F,6,0),0)</f>
        <v>0</v>
      </c>
      <c r="X163" s="65">
        <f>IFERROR(VLOOKUP(CONCATENATE($D163,X$3),加工_集計用!$A:$F,6,0),0)</f>
        <v>0</v>
      </c>
      <c r="Y163" s="65">
        <f>IFERROR(VLOOKUP(CONCATENATE($D163,Y$3),加工_集計用!$A:$F,6,0),0)</f>
        <v>0</v>
      </c>
      <c r="Z163" s="65">
        <f>IFERROR(VLOOKUP(CONCATENATE($D163,Z$3),加工_集計用!$A:$F,6,0),0)</f>
        <v>0</v>
      </c>
      <c r="AA163" s="65">
        <f>IFERROR(VLOOKUP(CONCATENATE($D163,AA$3),加工_集計用!$A:$F,6,0),0)</f>
        <v>0</v>
      </c>
      <c r="AB163" s="65">
        <f>IFERROR(VLOOKUP(CONCATENATE($D163,AB$3),加工_集計用!$A:$F,6,0),0)</f>
        <v>0</v>
      </c>
      <c r="AC163" s="99"/>
      <c r="AD163" s="92">
        <f t="shared" si="28"/>
        <v>0</v>
      </c>
    </row>
    <row r="164" spans="2:30">
      <c r="B164" s="87"/>
      <c r="C164" s="97" t="s">
        <v>232</v>
      </c>
      <c r="D164" s="93" t="str">
        <f>"【事】"&amp;使い方・設定!D96</f>
        <v>【事】その他収益追加勘定科目9</v>
      </c>
      <c r="E164" s="66"/>
      <c r="F164" s="98">
        <f t="shared" si="30"/>
        <v>0</v>
      </c>
      <c r="G164" s="65">
        <f t="shared" si="31"/>
        <v>0</v>
      </c>
      <c r="H164" s="65">
        <f t="shared" si="32"/>
        <v>0</v>
      </c>
      <c r="I164" s="65">
        <f t="shared" si="33"/>
        <v>0</v>
      </c>
      <c r="J164" s="65">
        <f t="shared" si="34"/>
        <v>0</v>
      </c>
      <c r="K164" s="65">
        <f t="shared" si="35"/>
        <v>0</v>
      </c>
      <c r="L164" s="65">
        <f t="shared" si="36"/>
        <v>0</v>
      </c>
      <c r="M164" s="65">
        <f t="shared" si="37"/>
        <v>0</v>
      </c>
      <c r="N164" s="65">
        <f t="shared" si="38"/>
        <v>0</v>
      </c>
      <c r="O164" s="65">
        <f t="shared" si="39"/>
        <v>0</v>
      </c>
      <c r="P164" s="99"/>
      <c r="Q164" s="92">
        <f t="shared" si="26"/>
        <v>0</v>
      </c>
      <c r="R164" s="86" t="str">
        <f t="shared" si="27"/>
        <v/>
      </c>
      <c r="S164" s="65">
        <f>IFERROR(VLOOKUP(CONCATENATE($D164,S$3),加工_集計用!$A:$F,6,0),0)</f>
        <v>0</v>
      </c>
      <c r="T164" s="65">
        <f>IFERROR(VLOOKUP(CONCATENATE($D164,T$3),加工_集計用!$A:$F,6,0),0)</f>
        <v>0</v>
      </c>
      <c r="U164" s="65">
        <f>IFERROR(VLOOKUP(CONCATENATE($D164,U$3),加工_集計用!$A:$F,6,0),0)</f>
        <v>0</v>
      </c>
      <c r="V164" s="65">
        <f>IFERROR(VLOOKUP(CONCATENATE($D164,V$3),加工_集計用!$A:$F,6,0),0)</f>
        <v>0</v>
      </c>
      <c r="W164" s="65">
        <f>IFERROR(VLOOKUP(CONCATENATE($D164,W$3),加工_集計用!$A:$F,6,0),0)</f>
        <v>0</v>
      </c>
      <c r="X164" s="65">
        <f>IFERROR(VLOOKUP(CONCATENATE($D164,X$3),加工_集計用!$A:$F,6,0),0)</f>
        <v>0</v>
      </c>
      <c r="Y164" s="65">
        <f>IFERROR(VLOOKUP(CONCATENATE($D164,Y$3),加工_集計用!$A:$F,6,0),0)</f>
        <v>0</v>
      </c>
      <c r="Z164" s="65">
        <f>IFERROR(VLOOKUP(CONCATENATE($D164,Z$3),加工_集計用!$A:$F,6,0),0)</f>
        <v>0</v>
      </c>
      <c r="AA164" s="65">
        <f>IFERROR(VLOOKUP(CONCATENATE($D164,AA$3),加工_集計用!$A:$F,6,0),0)</f>
        <v>0</v>
      </c>
      <c r="AB164" s="65">
        <f>IFERROR(VLOOKUP(CONCATENATE($D164,AB$3),加工_集計用!$A:$F,6,0),0)</f>
        <v>0</v>
      </c>
      <c r="AC164" s="99"/>
      <c r="AD164" s="92">
        <f t="shared" si="28"/>
        <v>0</v>
      </c>
    </row>
    <row r="165" spans="2:30">
      <c r="B165" s="87"/>
      <c r="C165" s="97" t="s">
        <v>232</v>
      </c>
      <c r="D165" s="93" t="str">
        <f>"【事】"&amp;使い方・設定!D97</f>
        <v>【事】その他収益追加勘定科目10</v>
      </c>
      <c r="E165" s="66"/>
      <c r="F165" s="98">
        <f t="shared" si="30"/>
        <v>0</v>
      </c>
      <c r="G165" s="65">
        <f t="shared" si="31"/>
        <v>0</v>
      </c>
      <c r="H165" s="65">
        <f t="shared" si="32"/>
        <v>0</v>
      </c>
      <c r="I165" s="65">
        <f t="shared" si="33"/>
        <v>0</v>
      </c>
      <c r="J165" s="65">
        <f t="shared" si="34"/>
        <v>0</v>
      </c>
      <c r="K165" s="65">
        <f t="shared" si="35"/>
        <v>0</v>
      </c>
      <c r="L165" s="65">
        <f t="shared" si="36"/>
        <v>0</v>
      </c>
      <c r="M165" s="65">
        <f t="shared" si="37"/>
        <v>0</v>
      </c>
      <c r="N165" s="65">
        <f t="shared" si="38"/>
        <v>0</v>
      </c>
      <c r="O165" s="65">
        <f t="shared" si="39"/>
        <v>0</v>
      </c>
      <c r="P165" s="99"/>
      <c r="Q165" s="92">
        <f t="shared" si="26"/>
        <v>0</v>
      </c>
      <c r="R165" s="86" t="str">
        <f t="shared" si="27"/>
        <v/>
      </c>
      <c r="S165" s="65">
        <f>IFERROR(VLOOKUP(CONCATENATE($D165,S$3),加工_集計用!$A:$F,6,0),0)</f>
        <v>0</v>
      </c>
      <c r="T165" s="65">
        <f>IFERROR(VLOOKUP(CONCATENATE($D165,T$3),加工_集計用!$A:$F,6,0),0)</f>
        <v>0</v>
      </c>
      <c r="U165" s="65">
        <f>IFERROR(VLOOKUP(CONCATENATE($D165,U$3),加工_集計用!$A:$F,6,0),0)</f>
        <v>0</v>
      </c>
      <c r="V165" s="65">
        <f>IFERROR(VLOOKUP(CONCATENATE($D165,V$3),加工_集計用!$A:$F,6,0),0)</f>
        <v>0</v>
      </c>
      <c r="W165" s="65">
        <f>IFERROR(VLOOKUP(CONCATENATE($D165,W$3),加工_集計用!$A:$F,6,0),0)</f>
        <v>0</v>
      </c>
      <c r="X165" s="65">
        <f>IFERROR(VLOOKUP(CONCATENATE($D165,X$3),加工_集計用!$A:$F,6,0),0)</f>
        <v>0</v>
      </c>
      <c r="Y165" s="65">
        <f>IFERROR(VLOOKUP(CONCATENATE($D165,Y$3),加工_集計用!$A:$F,6,0),0)</f>
        <v>0</v>
      </c>
      <c r="Z165" s="65">
        <f>IFERROR(VLOOKUP(CONCATENATE($D165,Z$3),加工_集計用!$A:$F,6,0),0)</f>
        <v>0</v>
      </c>
      <c r="AA165" s="65">
        <f>IFERROR(VLOOKUP(CONCATENATE($D165,AA$3),加工_集計用!$A:$F,6,0),0)</f>
        <v>0</v>
      </c>
      <c r="AB165" s="65">
        <f>IFERROR(VLOOKUP(CONCATENATE($D165,AB$3),加工_集計用!$A:$F,6,0),0)</f>
        <v>0</v>
      </c>
      <c r="AC165" s="99"/>
      <c r="AD165" s="92">
        <f t="shared" si="28"/>
        <v>0</v>
      </c>
    </row>
    <row r="166" spans="2:30">
      <c r="B166" s="87"/>
      <c r="C166" s="100"/>
      <c r="D166" s="101" t="s">
        <v>248</v>
      </c>
      <c r="E166" s="102"/>
      <c r="F166" s="103">
        <f t="shared" ref="F166:P166" si="40">SUM(F65:F165)</f>
        <v>0</v>
      </c>
      <c r="G166" s="103">
        <f t="shared" si="40"/>
        <v>0</v>
      </c>
      <c r="H166" s="103">
        <f t="shared" si="40"/>
        <v>0</v>
      </c>
      <c r="I166" s="103">
        <f t="shared" si="40"/>
        <v>0</v>
      </c>
      <c r="J166" s="103">
        <f t="shared" si="40"/>
        <v>0</v>
      </c>
      <c r="K166" s="103">
        <f t="shared" si="40"/>
        <v>0</v>
      </c>
      <c r="L166" s="103">
        <f t="shared" si="40"/>
        <v>0</v>
      </c>
      <c r="M166" s="103">
        <f t="shared" si="40"/>
        <v>0</v>
      </c>
      <c r="N166" s="103">
        <f t="shared" si="40"/>
        <v>0</v>
      </c>
      <c r="O166" s="103">
        <f t="shared" si="40"/>
        <v>0</v>
      </c>
      <c r="P166" s="104">
        <f t="shared" si="40"/>
        <v>0</v>
      </c>
      <c r="Q166" s="105">
        <f t="shared" si="26"/>
        <v>0</v>
      </c>
      <c r="R166" s="86" t="str">
        <f t="shared" si="27"/>
        <v/>
      </c>
      <c r="S166" s="103">
        <f t="shared" ref="S166:AC166" si="41">SUM(S65:S165)</f>
        <v>0</v>
      </c>
      <c r="T166" s="103">
        <f t="shared" si="41"/>
        <v>0</v>
      </c>
      <c r="U166" s="103">
        <f t="shared" si="41"/>
        <v>0</v>
      </c>
      <c r="V166" s="103">
        <f t="shared" si="41"/>
        <v>0</v>
      </c>
      <c r="W166" s="103">
        <f t="shared" si="41"/>
        <v>0</v>
      </c>
      <c r="X166" s="103">
        <f t="shared" si="41"/>
        <v>0</v>
      </c>
      <c r="Y166" s="103">
        <f t="shared" si="41"/>
        <v>0</v>
      </c>
      <c r="Z166" s="103">
        <f t="shared" si="41"/>
        <v>0</v>
      </c>
      <c r="AA166" s="103">
        <f t="shared" si="41"/>
        <v>0</v>
      </c>
      <c r="AB166" s="103">
        <f t="shared" si="41"/>
        <v>0</v>
      </c>
      <c r="AC166" s="106">
        <f t="shared" si="41"/>
        <v>0</v>
      </c>
      <c r="AD166" s="107">
        <f t="shared" si="28"/>
        <v>0</v>
      </c>
    </row>
    <row r="167" spans="2:30">
      <c r="B167" s="87"/>
      <c r="C167" s="97" t="s">
        <v>232</v>
      </c>
      <c r="D167" s="38" t="s">
        <v>249</v>
      </c>
      <c r="E167" s="66"/>
      <c r="F167" s="65">
        <f t="shared" ref="F167:F198" si="42">S167</f>
        <v>0</v>
      </c>
      <c r="G167" s="65">
        <f t="shared" ref="G167:G198" si="43">T167</f>
        <v>0</v>
      </c>
      <c r="H167" s="65">
        <f t="shared" ref="H167:H198" si="44">U167</f>
        <v>0</v>
      </c>
      <c r="I167" s="65">
        <f t="shared" ref="I167:I198" si="45">V167</f>
        <v>0</v>
      </c>
      <c r="J167" s="65">
        <f t="shared" ref="J167:J198" si="46">W167</f>
        <v>0</v>
      </c>
      <c r="K167" s="65">
        <f t="shared" ref="K167:K198" si="47">X167</f>
        <v>0</v>
      </c>
      <c r="L167" s="65">
        <f t="shared" ref="L167:L198" si="48">Y167</f>
        <v>0</v>
      </c>
      <c r="M167" s="65">
        <f t="shared" ref="M167:M198" si="49">Z167</f>
        <v>0</v>
      </c>
      <c r="N167" s="65">
        <f t="shared" ref="N167:N198" si="50">AA167</f>
        <v>0</v>
      </c>
      <c r="O167" s="65">
        <f t="shared" ref="O167:O198" si="51">AB167</f>
        <v>0</v>
      </c>
      <c r="P167" s="99"/>
      <c r="Q167" s="92">
        <f t="shared" si="26"/>
        <v>0</v>
      </c>
      <c r="R167" s="86" t="str">
        <f t="shared" si="27"/>
        <v/>
      </c>
      <c r="S167" s="65">
        <f>IFERROR(VLOOKUP(CONCATENATE($D167,S$3),加工_集計用!$A:$F,6,0),0)</f>
        <v>0</v>
      </c>
      <c r="T167" s="65">
        <f>IFERROR(VLOOKUP(CONCATENATE($D167,T$3),加工_集計用!$A:$F,6,0),0)</f>
        <v>0</v>
      </c>
      <c r="U167" s="65">
        <f>IFERROR(VLOOKUP(CONCATENATE($D167,U$3),加工_集計用!$A:$F,6,0),0)</f>
        <v>0</v>
      </c>
      <c r="V167" s="65">
        <f>IFERROR(VLOOKUP(CONCATENATE($D167,V$3),加工_集計用!$A:$F,6,0),0)</f>
        <v>0</v>
      </c>
      <c r="W167" s="65">
        <f>IFERROR(VLOOKUP(CONCATENATE($D167,W$3),加工_集計用!$A:$F,6,0),0)</f>
        <v>0</v>
      </c>
      <c r="X167" s="65">
        <f>IFERROR(VLOOKUP(CONCATENATE($D167,X$3),加工_集計用!$A:$F,6,0),0)</f>
        <v>0</v>
      </c>
      <c r="Y167" s="65">
        <f>IFERROR(VLOOKUP(CONCATENATE($D167,Y$3),加工_集計用!$A:$F,6,0),0)</f>
        <v>0</v>
      </c>
      <c r="Z167" s="65">
        <f>IFERROR(VLOOKUP(CONCATENATE($D167,Z$3),加工_集計用!$A:$F,6,0),0)</f>
        <v>0</v>
      </c>
      <c r="AA167" s="65">
        <f>IFERROR(VLOOKUP(CONCATENATE($D167,AA$3),加工_集計用!$A:$F,6,0),0)</f>
        <v>0</v>
      </c>
      <c r="AB167" s="65">
        <f>IFERROR(VLOOKUP(CONCATENATE($D167,AB$3),加工_集計用!$A:$F,6,0),0)</f>
        <v>0</v>
      </c>
      <c r="AC167" s="99"/>
      <c r="AD167" s="92">
        <f t="shared" si="28"/>
        <v>0</v>
      </c>
    </row>
    <row r="168" spans="2:30">
      <c r="B168" s="87"/>
      <c r="C168" s="97" t="s">
        <v>232</v>
      </c>
      <c r="D168" s="38" t="s">
        <v>145</v>
      </c>
      <c r="E168" s="66"/>
      <c r="F168" s="65">
        <f t="shared" si="42"/>
        <v>0</v>
      </c>
      <c r="G168" s="65">
        <f t="shared" si="43"/>
        <v>0</v>
      </c>
      <c r="H168" s="65">
        <f t="shared" si="44"/>
        <v>0</v>
      </c>
      <c r="I168" s="65">
        <f t="shared" si="45"/>
        <v>0</v>
      </c>
      <c r="J168" s="65">
        <f t="shared" si="46"/>
        <v>0</v>
      </c>
      <c r="K168" s="65">
        <f t="shared" si="47"/>
        <v>0</v>
      </c>
      <c r="L168" s="65">
        <f t="shared" si="48"/>
        <v>0</v>
      </c>
      <c r="M168" s="65">
        <f t="shared" si="49"/>
        <v>0</v>
      </c>
      <c r="N168" s="65">
        <f t="shared" si="50"/>
        <v>0</v>
      </c>
      <c r="O168" s="65">
        <f t="shared" si="51"/>
        <v>0</v>
      </c>
      <c r="P168" s="99"/>
      <c r="Q168" s="92">
        <f t="shared" si="26"/>
        <v>0</v>
      </c>
      <c r="R168" s="86" t="str">
        <f t="shared" si="27"/>
        <v/>
      </c>
      <c r="S168" s="65">
        <f>IFERROR(VLOOKUP(CONCATENATE($D168,S$3),加工_集計用!$A:$F,6,0),0)</f>
        <v>0</v>
      </c>
      <c r="T168" s="65">
        <f>IFERROR(VLOOKUP(CONCATENATE($D168,T$3),加工_集計用!$A:$F,6,0),0)</f>
        <v>0</v>
      </c>
      <c r="U168" s="65">
        <f>IFERROR(VLOOKUP(CONCATENATE($D168,U$3),加工_集計用!$A:$F,6,0),0)</f>
        <v>0</v>
      </c>
      <c r="V168" s="65">
        <f>IFERROR(VLOOKUP(CONCATENATE($D168,V$3),加工_集計用!$A:$F,6,0),0)</f>
        <v>0</v>
      </c>
      <c r="W168" s="65">
        <f>IFERROR(VLOOKUP(CONCATENATE($D168,W$3),加工_集計用!$A:$F,6,0),0)</f>
        <v>0</v>
      </c>
      <c r="X168" s="65">
        <f>IFERROR(VLOOKUP(CONCATENATE($D168,X$3),加工_集計用!$A:$F,6,0),0)</f>
        <v>0</v>
      </c>
      <c r="Y168" s="65">
        <f>IFERROR(VLOOKUP(CONCATENATE($D168,Y$3),加工_集計用!$A:$F,6,0),0)</f>
        <v>0</v>
      </c>
      <c r="Z168" s="65">
        <f>IFERROR(VLOOKUP(CONCATENATE($D168,Z$3),加工_集計用!$A:$F,6,0),0)</f>
        <v>0</v>
      </c>
      <c r="AA168" s="65">
        <f>IFERROR(VLOOKUP(CONCATENATE($D168,AA$3),加工_集計用!$A:$F,6,0),0)</f>
        <v>0</v>
      </c>
      <c r="AB168" s="65">
        <f>IFERROR(VLOOKUP(CONCATENATE($D168,AB$3),加工_集計用!$A:$F,6,0),0)</f>
        <v>0</v>
      </c>
      <c r="AC168" s="99"/>
      <c r="AD168" s="92">
        <f t="shared" si="28"/>
        <v>0</v>
      </c>
    </row>
    <row r="169" spans="2:30">
      <c r="B169" s="87"/>
      <c r="C169" s="97" t="s">
        <v>232</v>
      </c>
      <c r="D169" s="38" t="s">
        <v>250</v>
      </c>
      <c r="E169" s="66"/>
      <c r="F169" s="65">
        <f t="shared" si="42"/>
        <v>0</v>
      </c>
      <c r="G169" s="65">
        <f t="shared" si="43"/>
        <v>0</v>
      </c>
      <c r="H169" s="65">
        <f t="shared" si="44"/>
        <v>0</v>
      </c>
      <c r="I169" s="65">
        <f t="shared" si="45"/>
        <v>0</v>
      </c>
      <c r="J169" s="65">
        <f t="shared" si="46"/>
        <v>0</v>
      </c>
      <c r="K169" s="65">
        <f t="shared" si="47"/>
        <v>0</v>
      </c>
      <c r="L169" s="65">
        <f t="shared" si="48"/>
        <v>0</v>
      </c>
      <c r="M169" s="65">
        <f t="shared" si="49"/>
        <v>0</v>
      </c>
      <c r="N169" s="65">
        <f t="shared" si="50"/>
        <v>0</v>
      </c>
      <c r="O169" s="65">
        <f t="shared" si="51"/>
        <v>0</v>
      </c>
      <c r="P169" s="99"/>
      <c r="Q169" s="92">
        <f t="shared" si="26"/>
        <v>0</v>
      </c>
      <c r="R169" s="86" t="str">
        <f t="shared" si="27"/>
        <v/>
      </c>
      <c r="S169" s="65">
        <f>IFERROR(VLOOKUP(CONCATENATE($D169,S$3),加工_集計用!$A:$F,6,0),0)</f>
        <v>0</v>
      </c>
      <c r="T169" s="65">
        <f>IFERROR(VLOOKUP(CONCATENATE($D169,T$3),加工_集計用!$A:$F,6,0),0)</f>
        <v>0</v>
      </c>
      <c r="U169" s="65">
        <f>IFERROR(VLOOKUP(CONCATENATE($D169,U$3),加工_集計用!$A:$F,6,0),0)</f>
        <v>0</v>
      </c>
      <c r="V169" s="65">
        <f>IFERROR(VLOOKUP(CONCATENATE($D169,V$3),加工_集計用!$A:$F,6,0),0)</f>
        <v>0</v>
      </c>
      <c r="W169" s="65">
        <f>IFERROR(VLOOKUP(CONCATENATE($D169,W$3),加工_集計用!$A:$F,6,0),0)</f>
        <v>0</v>
      </c>
      <c r="X169" s="65">
        <f>IFERROR(VLOOKUP(CONCATENATE($D169,X$3),加工_集計用!$A:$F,6,0),0)</f>
        <v>0</v>
      </c>
      <c r="Y169" s="65">
        <f>IFERROR(VLOOKUP(CONCATENATE($D169,Y$3),加工_集計用!$A:$F,6,0),0)</f>
        <v>0</v>
      </c>
      <c r="Z169" s="65">
        <f>IFERROR(VLOOKUP(CONCATENATE($D169,Z$3),加工_集計用!$A:$F,6,0),0)</f>
        <v>0</v>
      </c>
      <c r="AA169" s="65">
        <f>IFERROR(VLOOKUP(CONCATENATE($D169,AA$3),加工_集計用!$A:$F,6,0),0)</f>
        <v>0</v>
      </c>
      <c r="AB169" s="65">
        <f>IFERROR(VLOOKUP(CONCATENATE($D169,AB$3),加工_集計用!$A:$F,6,0),0)</f>
        <v>0</v>
      </c>
      <c r="AC169" s="99"/>
      <c r="AD169" s="92">
        <f t="shared" si="28"/>
        <v>0</v>
      </c>
    </row>
    <row r="170" spans="2:30">
      <c r="B170" s="87"/>
      <c r="C170" s="97" t="s">
        <v>232</v>
      </c>
      <c r="D170" s="38" t="s">
        <v>251</v>
      </c>
      <c r="E170" s="66"/>
      <c r="F170" s="65">
        <f t="shared" si="42"/>
        <v>0</v>
      </c>
      <c r="G170" s="65">
        <f t="shared" si="43"/>
        <v>0</v>
      </c>
      <c r="H170" s="65">
        <f t="shared" si="44"/>
        <v>0</v>
      </c>
      <c r="I170" s="65">
        <f t="shared" si="45"/>
        <v>0</v>
      </c>
      <c r="J170" s="65">
        <f t="shared" si="46"/>
        <v>0</v>
      </c>
      <c r="K170" s="65">
        <f t="shared" si="47"/>
        <v>0</v>
      </c>
      <c r="L170" s="65">
        <f t="shared" si="48"/>
        <v>0</v>
      </c>
      <c r="M170" s="65">
        <f t="shared" si="49"/>
        <v>0</v>
      </c>
      <c r="N170" s="65">
        <f t="shared" si="50"/>
        <v>0</v>
      </c>
      <c r="O170" s="65">
        <f t="shared" si="51"/>
        <v>0</v>
      </c>
      <c r="P170" s="99"/>
      <c r="Q170" s="92">
        <f t="shared" si="26"/>
        <v>0</v>
      </c>
      <c r="R170" s="86" t="str">
        <f t="shared" si="27"/>
        <v/>
      </c>
      <c r="S170" s="65">
        <f>IFERROR(VLOOKUP(CONCATENATE($D170,S$3),加工_集計用!$A:$F,6,0),0)</f>
        <v>0</v>
      </c>
      <c r="T170" s="65">
        <f>IFERROR(VLOOKUP(CONCATENATE($D170,T$3),加工_集計用!$A:$F,6,0),0)</f>
        <v>0</v>
      </c>
      <c r="U170" s="65">
        <f>IFERROR(VLOOKUP(CONCATENATE($D170,U$3),加工_集計用!$A:$F,6,0),0)</f>
        <v>0</v>
      </c>
      <c r="V170" s="65">
        <f>IFERROR(VLOOKUP(CONCATENATE($D170,V$3),加工_集計用!$A:$F,6,0),0)</f>
        <v>0</v>
      </c>
      <c r="W170" s="65">
        <f>IFERROR(VLOOKUP(CONCATENATE($D170,W$3),加工_集計用!$A:$F,6,0),0)</f>
        <v>0</v>
      </c>
      <c r="X170" s="65">
        <f>IFERROR(VLOOKUP(CONCATENATE($D170,X$3),加工_集計用!$A:$F,6,0),0)</f>
        <v>0</v>
      </c>
      <c r="Y170" s="65">
        <f>IFERROR(VLOOKUP(CONCATENATE($D170,Y$3),加工_集計用!$A:$F,6,0),0)</f>
        <v>0</v>
      </c>
      <c r="Z170" s="65">
        <f>IFERROR(VLOOKUP(CONCATENATE($D170,Z$3),加工_集計用!$A:$F,6,0),0)</f>
        <v>0</v>
      </c>
      <c r="AA170" s="65">
        <f>IFERROR(VLOOKUP(CONCATENATE($D170,AA$3),加工_集計用!$A:$F,6,0),0)</f>
        <v>0</v>
      </c>
      <c r="AB170" s="65">
        <f>IFERROR(VLOOKUP(CONCATENATE($D170,AB$3),加工_集計用!$A:$F,6,0),0)</f>
        <v>0</v>
      </c>
      <c r="AC170" s="99"/>
      <c r="AD170" s="92">
        <f t="shared" si="28"/>
        <v>0</v>
      </c>
    </row>
    <row r="171" spans="2:30">
      <c r="B171" s="87"/>
      <c r="C171" s="97" t="s">
        <v>232</v>
      </c>
      <c r="D171" s="38" t="s">
        <v>146</v>
      </c>
      <c r="E171" s="66"/>
      <c r="F171" s="65">
        <f t="shared" si="42"/>
        <v>0</v>
      </c>
      <c r="G171" s="65">
        <f t="shared" si="43"/>
        <v>0</v>
      </c>
      <c r="H171" s="65">
        <f t="shared" si="44"/>
        <v>0</v>
      </c>
      <c r="I171" s="65">
        <f t="shared" si="45"/>
        <v>0</v>
      </c>
      <c r="J171" s="65">
        <f t="shared" si="46"/>
        <v>0</v>
      </c>
      <c r="K171" s="65">
        <f t="shared" si="47"/>
        <v>0</v>
      </c>
      <c r="L171" s="65">
        <f t="shared" si="48"/>
        <v>0</v>
      </c>
      <c r="M171" s="65">
        <f t="shared" si="49"/>
        <v>0</v>
      </c>
      <c r="N171" s="65">
        <f t="shared" si="50"/>
        <v>0</v>
      </c>
      <c r="O171" s="65">
        <f t="shared" si="51"/>
        <v>0</v>
      </c>
      <c r="P171" s="99"/>
      <c r="Q171" s="92">
        <f t="shared" si="26"/>
        <v>0</v>
      </c>
      <c r="R171" s="86" t="str">
        <f t="shared" si="27"/>
        <v/>
      </c>
      <c r="S171" s="65">
        <f>IFERROR(VLOOKUP(CONCATENATE($D171,S$3),加工_集計用!$A:$F,6,0),0)</f>
        <v>0</v>
      </c>
      <c r="T171" s="65">
        <f>IFERROR(VLOOKUP(CONCATENATE($D171,T$3),加工_集計用!$A:$F,6,0),0)</f>
        <v>0</v>
      </c>
      <c r="U171" s="65">
        <f>IFERROR(VLOOKUP(CONCATENATE($D171,U$3),加工_集計用!$A:$F,6,0),0)</f>
        <v>0</v>
      </c>
      <c r="V171" s="65">
        <f>IFERROR(VLOOKUP(CONCATENATE($D171,V$3),加工_集計用!$A:$F,6,0),0)</f>
        <v>0</v>
      </c>
      <c r="W171" s="65">
        <f>IFERROR(VLOOKUP(CONCATENATE($D171,W$3),加工_集計用!$A:$F,6,0),0)</f>
        <v>0</v>
      </c>
      <c r="X171" s="65">
        <f>IFERROR(VLOOKUP(CONCATENATE($D171,X$3),加工_集計用!$A:$F,6,0),0)</f>
        <v>0</v>
      </c>
      <c r="Y171" s="65">
        <f>IFERROR(VLOOKUP(CONCATENATE($D171,Y$3),加工_集計用!$A:$F,6,0),0)</f>
        <v>0</v>
      </c>
      <c r="Z171" s="65">
        <f>IFERROR(VLOOKUP(CONCATENATE($D171,Z$3),加工_集計用!$A:$F,6,0),0)</f>
        <v>0</v>
      </c>
      <c r="AA171" s="65">
        <f>IFERROR(VLOOKUP(CONCATENATE($D171,AA$3),加工_集計用!$A:$F,6,0),0)</f>
        <v>0</v>
      </c>
      <c r="AB171" s="65">
        <f>IFERROR(VLOOKUP(CONCATENATE($D171,AB$3),加工_集計用!$A:$F,6,0),0)</f>
        <v>0</v>
      </c>
      <c r="AC171" s="99"/>
      <c r="AD171" s="92">
        <f t="shared" si="28"/>
        <v>0</v>
      </c>
    </row>
    <row r="172" spans="2:30">
      <c r="B172" s="87"/>
      <c r="C172" s="97" t="s">
        <v>232</v>
      </c>
      <c r="D172" s="38" t="s">
        <v>252</v>
      </c>
      <c r="E172" s="66"/>
      <c r="F172" s="65">
        <f t="shared" si="42"/>
        <v>0</v>
      </c>
      <c r="G172" s="65">
        <f t="shared" si="43"/>
        <v>0</v>
      </c>
      <c r="H172" s="65">
        <f t="shared" si="44"/>
        <v>0</v>
      </c>
      <c r="I172" s="65">
        <f t="shared" si="45"/>
        <v>0</v>
      </c>
      <c r="J172" s="65">
        <f t="shared" si="46"/>
        <v>0</v>
      </c>
      <c r="K172" s="65">
        <f t="shared" si="47"/>
        <v>0</v>
      </c>
      <c r="L172" s="65">
        <f t="shared" si="48"/>
        <v>0</v>
      </c>
      <c r="M172" s="65">
        <f t="shared" si="49"/>
        <v>0</v>
      </c>
      <c r="N172" s="65">
        <f t="shared" si="50"/>
        <v>0</v>
      </c>
      <c r="O172" s="65">
        <f t="shared" si="51"/>
        <v>0</v>
      </c>
      <c r="P172" s="99"/>
      <c r="Q172" s="92">
        <f t="shared" si="26"/>
        <v>0</v>
      </c>
      <c r="R172" s="86" t="str">
        <f t="shared" si="27"/>
        <v/>
      </c>
      <c r="S172" s="65">
        <f>IFERROR(VLOOKUP(CONCATENATE($D172,S$3),加工_集計用!$A:$F,6,0),0)</f>
        <v>0</v>
      </c>
      <c r="T172" s="65">
        <f>IFERROR(VLOOKUP(CONCATENATE($D172,T$3),加工_集計用!$A:$F,6,0),0)</f>
        <v>0</v>
      </c>
      <c r="U172" s="65">
        <f>IFERROR(VLOOKUP(CONCATENATE($D172,U$3),加工_集計用!$A:$F,6,0),0)</f>
        <v>0</v>
      </c>
      <c r="V172" s="65">
        <f>IFERROR(VLOOKUP(CONCATENATE($D172,V$3),加工_集計用!$A:$F,6,0),0)</f>
        <v>0</v>
      </c>
      <c r="W172" s="65">
        <f>IFERROR(VLOOKUP(CONCATENATE($D172,W$3),加工_集計用!$A:$F,6,0),0)</f>
        <v>0</v>
      </c>
      <c r="X172" s="65">
        <f>IFERROR(VLOOKUP(CONCATENATE($D172,X$3),加工_集計用!$A:$F,6,0),0)</f>
        <v>0</v>
      </c>
      <c r="Y172" s="65">
        <f>IFERROR(VLOOKUP(CONCATENATE($D172,Y$3),加工_集計用!$A:$F,6,0),0)</f>
        <v>0</v>
      </c>
      <c r="Z172" s="65">
        <f>IFERROR(VLOOKUP(CONCATENATE($D172,Z$3),加工_集計用!$A:$F,6,0),0)</f>
        <v>0</v>
      </c>
      <c r="AA172" s="65">
        <f>IFERROR(VLOOKUP(CONCATENATE($D172,AA$3),加工_集計用!$A:$F,6,0),0)</f>
        <v>0</v>
      </c>
      <c r="AB172" s="65">
        <f>IFERROR(VLOOKUP(CONCATENATE($D172,AB$3),加工_集計用!$A:$F,6,0),0)</f>
        <v>0</v>
      </c>
      <c r="AC172" s="99"/>
      <c r="AD172" s="92">
        <f t="shared" si="28"/>
        <v>0</v>
      </c>
    </row>
    <row r="173" spans="2:30">
      <c r="B173" s="87"/>
      <c r="C173" s="97" t="s">
        <v>232</v>
      </c>
      <c r="D173" s="38" t="s">
        <v>147</v>
      </c>
      <c r="E173" s="66"/>
      <c r="F173" s="65">
        <f t="shared" si="42"/>
        <v>0</v>
      </c>
      <c r="G173" s="65">
        <f t="shared" si="43"/>
        <v>0</v>
      </c>
      <c r="H173" s="65">
        <f t="shared" si="44"/>
        <v>0</v>
      </c>
      <c r="I173" s="65">
        <f t="shared" si="45"/>
        <v>0</v>
      </c>
      <c r="J173" s="65">
        <f t="shared" si="46"/>
        <v>0</v>
      </c>
      <c r="K173" s="65">
        <f t="shared" si="47"/>
        <v>0</v>
      </c>
      <c r="L173" s="65">
        <f t="shared" si="48"/>
        <v>0</v>
      </c>
      <c r="M173" s="65">
        <f t="shared" si="49"/>
        <v>0</v>
      </c>
      <c r="N173" s="65">
        <f t="shared" si="50"/>
        <v>0</v>
      </c>
      <c r="O173" s="65">
        <f t="shared" si="51"/>
        <v>0</v>
      </c>
      <c r="P173" s="99"/>
      <c r="Q173" s="92">
        <f t="shared" si="26"/>
        <v>0</v>
      </c>
      <c r="R173" s="86" t="str">
        <f t="shared" si="27"/>
        <v/>
      </c>
      <c r="S173" s="65">
        <f>IFERROR(VLOOKUP(CONCATENATE($D173,S$3),加工_集計用!$A:$F,6,0),0)</f>
        <v>0</v>
      </c>
      <c r="T173" s="65">
        <f>IFERROR(VLOOKUP(CONCATENATE($D173,T$3),加工_集計用!$A:$F,6,0),0)</f>
        <v>0</v>
      </c>
      <c r="U173" s="65">
        <f>IFERROR(VLOOKUP(CONCATENATE($D173,U$3),加工_集計用!$A:$F,6,0),0)</f>
        <v>0</v>
      </c>
      <c r="V173" s="65">
        <f>IFERROR(VLOOKUP(CONCATENATE($D173,V$3),加工_集計用!$A:$F,6,0),0)</f>
        <v>0</v>
      </c>
      <c r="W173" s="65">
        <f>IFERROR(VLOOKUP(CONCATENATE($D173,W$3),加工_集計用!$A:$F,6,0),0)</f>
        <v>0</v>
      </c>
      <c r="X173" s="65">
        <f>IFERROR(VLOOKUP(CONCATENATE($D173,X$3),加工_集計用!$A:$F,6,0),0)</f>
        <v>0</v>
      </c>
      <c r="Y173" s="65">
        <f>IFERROR(VLOOKUP(CONCATENATE($D173,Y$3),加工_集計用!$A:$F,6,0),0)</f>
        <v>0</v>
      </c>
      <c r="Z173" s="65">
        <f>IFERROR(VLOOKUP(CONCATENATE($D173,Z$3),加工_集計用!$A:$F,6,0),0)</f>
        <v>0</v>
      </c>
      <c r="AA173" s="65">
        <f>IFERROR(VLOOKUP(CONCATENATE($D173,AA$3),加工_集計用!$A:$F,6,0),0)</f>
        <v>0</v>
      </c>
      <c r="AB173" s="65">
        <f>IFERROR(VLOOKUP(CONCATENATE($D173,AB$3),加工_集計用!$A:$F,6,0),0)</f>
        <v>0</v>
      </c>
      <c r="AC173" s="99"/>
      <c r="AD173" s="92">
        <f t="shared" si="28"/>
        <v>0</v>
      </c>
    </row>
    <row r="174" spans="2:30">
      <c r="B174" s="87"/>
      <c r="C174" s="97" t="s">
        <v>232</v>
      </c>
      <c r="D174" s="38" t="s">
        <v>253</v>
      </c>
      <c r="E174" s="66"/>
      <c r="F174" s="65">
        <f t="shared" si="42"/>
        <v>0</v>
      </c>
      <c r="G174" s="65">
        <f t="shared" si="43"/>
        <v>0</v>
      </c>
      <c r="H174" s="65">
        <f t="shared" si="44"/>
        <v>0</v>
      </c>
      <c r="I174" s="65">
        <f t="shared" si="45"/>
        <v>0</v>
      </c>
      <c r="J174" s="65">
        <f t="shared" si="46"/>
        <v>0</v>
      </c>
      <c r="K174" s="65">
        <f t="shared" si="47"/>
        <v>0</v>
      </c>
      <c r="L174" s="65">
        <f t="shared" si="48"/>
        <v>0</v>
      </c>
      <c r="M174" s="65">
        <f t="shared" si="49"/>
        <v>0</v>
      </c>
      <c r="N174" s="65">
        <f t="shared" si="50"/>
        <v>0</v>
      </c>
      <c r="O174" s="65">
        <f t="shared" si="51"/>
        <v>0</v>
      </c>
      <c r="P174" s="99"/>
      <c r="Q174" s="92">
        <f t="shared" si="26"/>
        <v>0</v>
      </c>
      <c r="R174" s="86" t="str">
        <f t="shared" si="27"/>
        <v/>
      </c>
      <c r="S174" s="65">
        <f>IFERROR(VLOOKUP(CONCATENATE($D174,S$3),加工_集計用!$A:$F,6,0),0)</f>
        <v>0</v>
      </c>
      <c r="T174" s="65">
        <f>IFERROR(VLOOKUP(CONCATENATE($D174,T$3),加工_集計用!$A:$F,6,0),0)</f>
        <v>0</v>
      </c>
      <c r="U174" s="65">
        <f>IFERROR(VLOOKUP(CONCATENATE($D174,U$3),加工_集計用!$A:$F,6,0),0)</f>
        <v>0</v>
      </c>
      <c r="V174" s="65">
        <f>IFERROR(VLOOKUP(CONCATENATE($D174,V$3),加工_集計用!$A:$F,6,0),0)</f>
        <v>0</v>
      </c>
      <c r="W174" s="65">
        <f>IFERROR(VLOOKUP(CONCATENATE($D174,W$3),加工_集計用!$A:$F,6,0),0)</f>
        <v>0</v>
      </c>
      <c r="X174" s="65">
        <f>IFERROR(VLOOKUP(CONCATENATE($D174,X$3),加工_集計用!$A:$F,6,0),0)</f>
        <v>0</v>
      </c>
      <c r="Y174" s="65">
        <f>IFERROR(VLOOKUP(CONCATENATE($D174,Y$3),加工_集計用!$A:$F,6,0),0)</f>
        <v>0</v>
      </c>
      <c r="Z174" s="65">
        <f>IFERROR(VLOOKUP(CONCATENATE($D174,Z$3),加工_集計用!$A:$F,6,0),0)</f>
        <v>0</v>
      </c>
      <c r="AA174" s="65">
        <f>IFERROR(VLOOKUP(CONCATENATE($D174,AA$3),加工_集計用!$A:$F,6,0),0)</f>
        <v>0</v>
      </c>
      <c r="AB174" s="65">
        <f>IFERROR(VLOOKUP(CONCATENATE($D174,AB$3),加工_集計用!$A:$F,6,0),0)</f>
        <v>0</v>
      </c>
      <c r="AC174" s="99"/>
      <c r="AD174" s="92">
        <f t="shared" si="28"/>
        <v>0</v>
      </c>
    </row>
    <row r="175" spans="2:30">
      <c r="B175" s="87"/>
      <c r="C175" s="97" t="s">
        <v>232</v>
      </c>
      <c r="D175" s="38" t="s">
        <v>254</v>
      </c>
      <c r="E175" s="66"/>
      <c r="F175" s="65">
        <f t="shared" si="42"/>
        <v>0</v>
      </c>
      <c r="G175" s="65">
        <f t="shared" si="43"/>
        <v>0</v>
      </c>
      <c r="H175" s="65">
        <f t="shared" si="44"/>
        <v>0</v>
      </c>
      <c r="I175" s="65">
        <f t="shared" si="45"/>
        <v>0</v>
      </c>
      <c r="J175" s="65">
        <f t="shared" si="46"/>
        <v>0</v>
      </c>
      <c r="K175" s="65">
        <f t="shared" si="47"/>
        <v>0</v>
      </c>
      <c r="L175" s="65">
        <f t="shared" si="48"/>
        <v>0</v>
      </c>
      <c r="M175" s="65">
        <f t="shared" si="49"/>
        <v>0</v>
      </c>
      <c r="N175" s="65">
        <f t="shared" si="50"/>
        <v>0</v>
      </c>
      <c r="O175" s="65">
        <f t="shared" si="51"/>
        <v>0</v>
      </c>
      <c r="P175" s="99"/>
      <c r="Q175" s="92">
        <f t="shared" si="26"/>
        <v>0</v>
      </c>
      <c r="R175" s="86" t="str">
        <f t="shared" si="27"/>
        <v/>
      </c>
      <c r="S175" s="65">
        <f>IFERROR(VLOOKUP(CONCATENATE($D175,S$3),加工_集計用!$A:$F,6,0),0)</f>
        <v>0</v>
      </c>
      <c r="T175" s="65">
        <f>IFERROR(VLOOKUP(CONCATENATE($D175,T$3),加工_集計用!$A:$F,6,0),0)</f>
        <v>0</v>
      </c>
      <c r="U175" s="65">
        <f>IFERROR(VLOOKUP(CONCATENATE($D175,U$3),加工_集計用!$A:$F,6,0),0)</f>
        <v>0</v>
      </c>
      <c r="V175" s="65">
        <f>IFERROR(VLOOKUP(CONCATENATE($D175,V$3),加工_集計用!$A:$F,6,0),0)</f>
        <v>0</v>
      </c>
      <c r="W175" s="65">
        <f>IFERROR(VLOOKUP(CONCATENATE($D175,W$3),加工_集計用!$A:$F,6,0),0)</f>
        <v>0</v>
      </c>
      <c r="X175" s="65">
        <f>IFERROR(VLOOKUP(CONCATENATE($D175,X$3),加工_集計用!$A:$F,6,0),0)</f>
        <v>0</v>
      </c>
      <c r="Y175" s="65">
        <f>IFERROR(VLOOKUP(CONCATENATE($D175,Y$3),加工_集計用!$A:$F,6,0),0)</f>
        <v>0</v>
      </c>
      <c r="Z175" s="65">
        <f>IFERROR(VLOOKUP(CONCATENATE($D175,Z$3),加工_集計用!$A:$F,6,0),0)</f>
        <v>0</v>
      </c>
      <c r="AA175" s="65">
        <f>IFERROR(VLOOKUP(CONCATENATE($D175,AA$3),加工_集計用!$A:$F,6,0),0)</f>
        <v>0</v>
      </c>
      <c r="AB175" s="65">
        <f>IFERROR(VLOOKUP(CONCATENATE($D175,AB$3),加工_集計用!$A:$F,6,0),0)</f>
        <v>0</v>
      </c>
      <c r="AC175" s="99"/>
      <c r="AD175" s="92">
        <f t="shared" si="28"/>
        <v>0</v>
      </c>
    </row>
    <row r="176" spans="2:30">
      <c r="B176" s="87"/>
      <c r="C176" s="97" t="s">
        <v>232</v>
      </c>
      <c r="D176" s="93" t="str">
        <f>"【事】"&amp;使い方・設定!H75</f>
        <v>【事】人件費追加勘定科目1</v>
      </c>
      <c r="E176" s="66"/>
      <c r="F176" s="65">
        <f t="shared" si="42"/>
        <v>0</v>
      </c>
      <c r="G176" s="65">
        <f t="shared" si="43"/>
        <v>0</v>
      </c>
      <c r="H176" s="65">
        <f t="shared" si="44"/>
        <v>0</v>
      </c>
      <c r="I176" s="65">
        <f t="shared" si="45"/>
        <v>0</v>
      </c>
      <c r="J176" s="65">
        <f t="shared" si="46"/>
        <v>0</v>
      </c>
      <c r="K176" s="65">
        <f t="shared" si="47"/>
        <v>0</v>
      </c>
      <c r="L176" s="65">
        <f t="shared" si="48"/>
        <v>0</v>
      </c>
      <c r="M176" s="65">
        <f t="shared" si="49"/>
        <v>0</v>
      </c>
      <c r="N176" s="65">
        <f t="shared" si="50"/>
        <v>0</v>
      </c>
      <c r="O176" s="65">
        <f t="shared" si="51"/>
        <v>0</v>
      </c>
      <c r="P176" s="99"/>
      <c r="Q176" s="92">
        <f t="shared" si="26"/>
        <v>0</v>
      </c>
      <c r="R176" s="86" t="str">
        <f t="shared" si="27"/>
        <v/>
      </c>
      <c r="S176" s="65">
        <f>IFERROR(VLOOKUP(CONCATENATE($D176,S$3),加工_集計用!$A:$F,6,0),0)</f>
        <v>0</v>
      </c>
      <c r="T176" s="65">
        <f>IFERROR(VLOOKUP(CONCATENATE($D176,T$3),加工_集計用!$A:$F,6,0),0)</f>
        <v>0</v>
      </c>
      <c r="U176" s="65">
        <f>IFERROR(VLOOKUP(CONCATENATE($D176,U$3),加工_集計用!$A:$F,6,0),0)</f>
        <v>0</v>
      </c>
      <c r="V176" s="65">
        <f>IFERROR(VLOOKUP(CONCATENATE($D176,V$3),加工_集計用!$A:$F,6,0),0)</f>
        <v>0</v>
      </c>
      <c r="W176" s="65">
        <f>IFERROR(VLOOKUP(CONCATENATE($D176,W$3),加工_集計用!$A:$F,6,0),0)</f>
        <v>0</v>
      </c>
      <c r="X176" s="65">
        <f>IFERROR(VLOOKUP(CONCATENATE($D176,X$3),加工_集計用!$A:$F,6,0),0)</f>
        <v>0</v>
      </c>
      <c r="Y176" s="65">
        <f>IFERROR(VLOOKUP(CONCATENATE($D176,Y$3),加工_集計用!$A:$F,6,0),0)</f>
        <v>0</v>
      </c>
      <c r="Z176" s="65">
        <f>IFERROR(VLOOKUP(CONCATENATE($D176,Z$3),加工_集計用!$A:$F,6,0),0)</f>
        <v>0</v>
      </c>
      <c r="AA176" s="65">
        <f>IFERROR(VLOOKUP(CONCATENATE($D176,AA$3),加工_集計用!$A:$F,6,0),0)</f>
        <v>0</v>
      </c>
      <c r="AB176" s="65">
        <f>IFERROR(VLOOKUP(CONCATENATE($D176,AB$3),加工_集計用!$A:$F,6,0),0)</f>
        <v>0</v>
      </c>
      <c r="AC176" s="99"/>
      <c r="AD176" s="92">
        <f t="shared" si="28"/>
        <v>0</v>
      </c>
    </row>
    <row r="177" spans="2:30">
      <c r="B177" s="87"/>
      <c r="C177" s="97" t="s">
        <v>232</v>
      </c>
      <c r="D177" s="93" t="str">
        <f>"【事】"&amp;使い方・設定!H76</f>
        <v>【事】人件費追加勘定科目2</v>
      </c>
      <c r="E177" s="66"/>
      <c r="F177" s="65">
        <f t="shared" si="42"/>
        <v>0</v>
      </c>
      <c r="G177" s="65">
        <f t="shared" si="43"/>
        <v>0</v>
      </c>
      <c r="H177" s="65">
        <f t="shared" si="44"/>
        <v>0</v>
      </c>
      <c r="I177" s="65">
        <f t="shared" si="45"/>
        <v>0</v>
      </c>
      <c r="J177" s="65">
        <f t="shared" si="46"/>
        <v>0</v>
      </c>
      <c r="K177" s="65">
        <f t="shared" si="47"/>
        <v>0</v>
      </c>
      <c r="L177" s="65">
        <f t="shared" si="48"/>
        <v>0</v>
      </c>
      <c r="M177" s="65">
        <f t="shared" si="49"/>
        <v>0</v>
      </c>
      <c r="N177" s="65">
        <f t="shared" si="50"/>
        <v>0</v>
      </c>
      <c r="O177" s="65">
        <f t="shared" si="51"/>
        <v>0</v>
      </c>
      <c r="P177" s="99"/>
      <c r="Q177" s="92">
        <f t="shared" si="26"/>
        <v>0</v>
      </c>
      <c r="R177" s="86" t="str">
        <f t="shared" si="27"/>
        <v/>
      </c>
      <c r="S177" s="65">
        <f>IFERROR(VLOOKUP(CONCATENATE($D177,S$3),加工_集計用!$A:$F,6,0),0)</f>
        <v>0</v>
      </c>
      <c r="T177" s="65">
        <f>IFERROR(VLOOKUP(CONCATENATE($D177,T$3),加工_集計用!$A:$F,6,0),0)</f>
        <v>0</v>
      </c>
      <c r="U177" s="65">
        <f>IFERROR(VLOOKUP(CONCATENATE($D177,U$3),加工_集計用!$A:$F,6,0),0)</f>
        <v>0</v>
      </c>
      <c r="V177" s="65">
        <f>IFERROR(VLOOKUP(CONCATENATE($D177,V$3),加工_集計用!$A:$F,6,0),0)</f>
        <v>0</v>
      </c>
      <c r="W177" s="65">
        <f>IFERROR(VLOOKUP(CONCATENATE($D177,W$3),加工_集計用!$A:$F,6,0),0)</f>
        <v>0</v>
      </c>
      <c r="X177" s="65">
        <f>IFERROR(VLOOKUP(CONCATENATE($D177,X$3),加工_集計用!$A:$F,6,0),0)</f>
        <v>0</v>
      </c>
      <c r="Y177" s="65">
        <f>IFERROR(VLOOKUP(CONCATENATE($D177,Y$3),加工_集計用!$A:$F,6,0),0)</f>
        <v>0</v>
      </c>
      <c r="Z177" s="65">
        <f>IFERROR(VLOOKUP(CONCATENATE($D177,Z$3),加工_集計用!$A:$F,6,0),0)</f>
        <v>0</v>
      </c>
      <c r="AA177" s="65">
        <f>IFERROR(VLOOKUP(CONCATENATE($D177,AA$3),加工_集計用!$A:$F,6,0),0)</f>
        <v>0</v>
      </c>
      <c r="AB177" s="65">
        <f>IFERROR(VLOOKUP(CONCATENATE($D177,AB$3),加工_集計用!$A:$F,6,0),0)</f>
        <v>0</v>
      </c>
      <c r="AC177" s="99"/>
      <c r="AD177" s="92">
        <f t="shared" si="28"/>
        <v>0</v>
      </c>
    </row>
    <row r="178" spans="2:30">
      <c r="B178" s="87"/>
      <c r="C178" s="97" t="s">
        <v>232</v>
      </c>
      <c r="D178" s="93" t="str">
        <f>"【事】"&amp;使い方・設定!H77</f>
        <v>【事】人件費追加勘定科目3</v>
      </c>
      <c r="E178" s="66"/>
      <c r="F178" s="65">
        <f t="shared" si="42"/>
        <v>0</v>
      </c>
      <c r="G178" s="65">
        <f t="shared" si="43"/>
        <v>0</v>
      </c>
      <c r="H178" s="65">
        <f t="shared" si="44"/>
        <v>0</v>
      </c>
      <c r="I178" s="65">
        <f t="shared" si="45"/>
        <v>0</v>
      </c>
      <c r="J178" s="65">
        <f t="shared" si="46"/>
        <v>0</v>
      </c>
      <c r="K178" s="65">
        <f t="shared" si="47"/>
        <v>0</v>
      </c>
      <c r="L178" s="65">
        <f t="shared" si="48"/>
        <v>0</v>
      </c>
      <c r="M178" s="65">
        <f t="shared" si="49"/>
        <v>0</v>
      </c>
      <c r="N178" s="65">
        <f t="shared" si="50"/>
        <v>0</v>
      </c>
      <c r="O178" s="65">
        <f t="shared" si="51"/>
        <v>0</v>
      </c>
      <c r="P178" s="99"/>
      <c r="Q178" s="92">
        <f t="shared" si="26"/>
        <v>0</v>
      </c>
      <c r="R178" s="86" t="str">
        <f t="shared" si="27"/>
        <v/>
      </c>
      <c r="S178" s="65">
        <f>IFERROR(VLOOKUP(CONCATENATE($D178,S$3),加工_集計用!$A:$F,6,0),0)</f>
        <v>0</v>
      </c>
      <c r="T178" s="65">
        <f>IFERROR(VLOOKUP(CONCATENATE($D178,T$3),加工_集計用!$A:$F,6,0),0)</f>
        <v>0</v>
      </c>
      <c r="U178" s="65">
        <f>IFERROR(VLOOKUP(CONCATENATE($D178,U$3),加工_集計用!$A:$F,6,0),0)</f>
        <v>0</v>
      </c>
      <c r="V178" s="65">
        <f>IFERROR(VLOOKUP(CONCATENATE($D178,V$3),加工_集計用!$A:$F,6,0),0)</f>
        <v>0</v>
      </c>
      <c r="W178" s="65">
        <f>IFERROR(VLOOKUP(CONCATENATE($D178,W$3),加工_集計用!$A:$F,6,0),0)</f>
        <v>0</v>
      </c>
      <c r="X178" s="65">
        <f>IFERROR(VLOOKUP(CONCATENATE($D178,X$3),加工_集計用!$A:$F,6,0),0)</f>
        <v>0</v>
      </c>
      <c r="Y178" s="65">
        <f>IFERROR(VLOOKUP(CONCATENATE($D178,Y$3),加工_集計用!$A:$F,6,0),0)</f>
        <v>0</v>
      </c>
      <c r="Z178" s="65">
        <f>IFERROR(VLOOKUP(CONCATENATE($D178,Z$3),加工_集計用!$A:$F,6,0),0)</f>
        <v>0</v>
      </c>
      <c r="AA178" s="65">
        <f>IFERROR(VLOOKUP(CONCATENATE($D178,AA$3),加工_集計用!$A:$F,6,0),0)</f>
        <v>0</v>
      </c>
      <c r="AB178" s="65">
        <f>IFERROR(VLOOKUP(CONCATENATE($D178,AB$3),加工_集計用!$A:$F,6,0),0)</f>
        <v>0</v>
      </c>
      <c r="AC178" s="99"/>
      <c r="AD178" s="92">
        <f t="shared" si="28"/>
        <v>0</v>
      </c>
    </row>
    <row r="179" spans="2:30">
      <c r="B179" s="87"/>
      <c r="C179" s="97" t="s">
        <v>232</v>
      </c>
      <c r="D179" s="93" t="str">
        <f>"【事】"&amp;使い方・設定!H78</f>
        <v>【事】人件費追加勘定科目4</v>
      </c>
      <c r="E179" s="66"/>
      <c r="F179" s="65">
        <f t="shared" si="42"/>
        <v>0</v>
      </c>
      <c r="G179" s="65">
        <f t="shared" si="43"/>
        <v>0</v>
      </c>
      <c r="H179" s="65">
        <f t="shared" si="44"/>
        <v>0</v>
      </c>
      <c r="I179" s="65">
        <f t="shared" si="45"/>
        <v>0</v>
      </c>
      <c r="J179" s="65">
        <f t="shared" si="46"/>
        <v>0</v>
      </c>
      <c r="K179" s="65">
        <f t="shared" si="47"/>
        <v>0</v>
      </c>
      <c r="L179" s="65">
        <f t="shared" si="48"/>
        <v>0</v>
      </c>
      <c r="M179" s="65">
        <f t="shared" si="49"/>
        <v>0</v>
      </c>
      <c r="N179" s="65">
        <f t="shared" si="50"/>
        <v>0</v>
      </c>
      <c r="O179" s="65">
        <f t="shared" si="51"/>
        <v>0</v>
      </c>
      <c r="P179" s="99"/>
      <c r="Q179" s="92">
        <f t="shared" si="26"/>
        <v>0</v>
      </c>
      <c r="R179" s="86" t="str">
        <f t="shared" si="27"/>
        <v/>
      </c>
      <c r="S179" s="65">
        <f>IFERROR(VLOOKUP(CONCATENATE($D179,S$3),加工_集計用!$A:$F,6,0),0)</f>
        <v>0</v>
      </c>
      <c r="T179" s="65">
        <f>IFERROR(VLOOKUP(CONCATENATE($D179,T$3),加工_集計用!$A:$F,6,0),0)</f>
        <v>0</v>
      </c>
      <c r="U179" s="65">
        <f>IFERROR(VLOOKUP(CONCATENATE($D179,U$3),加工_集計用!$A:$F,6,0),0)</f>
        <v>0</v>
      </c>
      <c r="V179" s="65">
        <f>IFERROR(VLOOKUP(CONCATENATE($D179,V$3),加工_集計用!$A:$F,6,0),0)</f>
        <v>0</v>
      </c>
      <c r="W179" s="65">
        <f>IFERROR(VLOOKUP(CONCATENATE($D179,W$3),加工_集計用!$A:$F,6,0),0)</f>
        <v>0</v>
      </c>
      <c r="X179" s="65">
        <f>IFERROR(VLOOKUP(CONCATENATE($D179,X$3),加工_集計用!$A:$F,6,0),0)</f>
        <v>0</v>
      </c>
      <c r="Y179" s="65">
        <f>IFERROR(VLOOKUP(CONCATENATE($D179,Y$3),加工_集計用!$A:$F,6,0),0)</f>
        <v>0</v>
      </c>
      <c r="Z179" s="65">
        <f>IFERROR(VLOOKUP(CONCATENATE($D179,Z$3),加工_集計用!$A:$F,6,0),0)</f>
        <v>0</v>
      </c>
      <c r="AA179" s="65">
        <f>IFERROR(VLOOKUP(CONCATENATE($D179,AA$3),加工_集計用!$A:$F,6,0),0)</f>
        <v>0</v>
      </c>
      <c r="AB179" s="65">
        <f>IFERROR(VLOOKUP(CONCATENATE($D179,AB$3),加工_集計用!$A:$F,6,0),0)</f>
        <v>0</v>
      </c>
      <c r="AC179" s="99"/>
      <c r="AD179" s="92">
        <f t="shared" si="28"/>
        <v>0</v>
      </c>
    </row>
    <row r="180" spans="2:30">
      <c r="B180" s="87"/>
      <c r="C180" s="97" t="s">
        <v>232</v>
      </c>
      <c r="D180" s="93" t="str">
        <f>"【事】"&amp;使い方・設定!H79</f>
        <v>【事】人件費追加勘定科目5</v>
      </c>
      <c r="E180" s="66"/>
      <c r="F180" s="65">
        <f t="shared" si="42"/>
        <v>0</v>
      </c>
      <c r="G180" s="65">
        <f t="shared" si="43"/>
        <v>0</v>
      </c>
      <c r="H180" s="65">
        <f t="shared" si="44"/>
        <v>0</v>
      </c>
      <c r="I180" s="65">
        <f t="shared" si="45"/>
        <v>0</v>
      </c>
      <c r="J180" s="65">
        <f t="shared" si="46"/>
        <v>0</v>
      </c>
      <c r="K180" s="65">
        <f t="shared" si="47"/>
        <v>0</v>
      </c>
      <c r="L180" s="65">
        <f t="shared" si="48"/>
        <v>0</v>
      </c>
      <c r="M180" s="65">
        <f t="shared" si="49"/>
        <v>0</v>
      </c>
      <c r="N180" s="65">
        <f t="shared" si="50"/>
        <v>0</v>
      </c>
      <c r="O180" s="65">
        <f t="shared" si="51"/>
        <v>0</v>
      </c>
      <c r="P180" s="99"/>
      <c r="Q180" s="92">
        <f t="shared" si="26"/>
        <v>0</v>
      </c>
      <c r="R180" s="86" t="str">
        <f t="shared" si="27"/>
        <v/>
      </c>
      <c r="S180" s="65">
        <f>IFERROR(VLOOKUP(CONCATENATE($D180,S$3),加工_集計用!$A:$F,6,0),0)</f>
        <v>0</v>
      </c>
      <c r="T180" s="65">
        <f>IFERROR(VLOOKUP(CONCATENATE($D180,T$3),加工_集計用!$A:$F,6,0),0)</f>
        <v>0</v>
      </c>
      <c r="U180" s="65">
        <f>IFERROR(VLOOKUP(CONCATENATE($D180,U$3),加工_集計用!$A:$F,6,0),0)</f>
        <v>0</v>
      </c>
      <c r="V180" s="65">
        <f>IFERROR(VLOOKUP(CONCATENATE($D180,V$3),加工_集計用!$A:$F,6,0),0)</f>
        <v>0</v>
      </c>
      <c r="W180" s="65">
        <f>IFERROR(VLOOKUP(CONCATENATE($D180,W$3),加工_集計用!$A:$F,6,0),0)</f>
        <v>0</v>
      </c>
      <c r="X180" s="65">
        <f>IFERROR(VLOOKUP(CONCATENATE($D180,X$3),加工_集計用!$A:$F,6,0),0)</f>
        <v>0</v>
      </c>
      <c r="Y180" s="65">
        <f>IFERROR(VLOOKUP(CONCATENATE($D180,Y$3),加工_集計用!$A:$F,6,0),0)</f>
        <v>0</v>
      </c>
      <c r="Z180" s="65">
        <f>IFERROR(VLOOKUP(CONCATENATE($D180,Z$3),加工_集計用!$A:$F,6,0),0)</f>
        <v>0</v>
      </c>
      <c r="AA180" s="65">
        <f>IFERROR(VLOOKUP(CONCATENATE($D180,AA$3),加工_集計用!$A:$F,6,0),0)</f>
        <v>0</v>
      </c>
      <c r="AB180" s="65">
        <f>IFERROR(VLOOKUP(CONCATENATE($D180,AB$3),加工_集計用!$A:$F,6,0),0)</f>
        <v>0</v>
      </c>
      <c r="AC180" s="99"/>
      <c r="AD180" s="92">
        <f t="shared" si="28"/>
        <v>0</v>
      </c>
    </row>
    <row r="181" spans="2:30">
      <c r="B181" s="87"/>
      <c r="C181" s="97" t="s">
        <v>232</v>
      </c>
      <c r="D181" s="93" t="str">
        <f>"【事】"&amp;使い方・設定!H80</f>
        <v>【事】人件費追加勘定科目6</v>
      </c>
      <c r="E181" s="66"/>
      <c r="F181" s="65">
        <f t="shared" si="42"/>
        <v>0</v>
      </c>
      <c r="G181" s="65">
        <f t="shared" si="43"/>
        <v>0</v>
      </c>
      <c r="H181" s="65">
        <f t="shared" si="44"/>
        <v>0</v>
      </c>
      <c r="I181" s="65">
        <f t="shared" si="45"/>
        <v>0</v>
      </c>
      <c r="J181" s="65">
        <f t="shared" si="46"/>
        <v>0</v>
      </c>
      <c r="K181" s="65">
        <f t="shared" si="47"/>
        <v>0</v>
      </c>
      <c r="L181" s="65">
        <f t="shared" si="48"/>
        <v>0</v>
      </c>
      <c r="M181" s="65">
        <f t="shared" si="49"/>
        <v>0</v>
      </c>
      <c r="N181" s="65">
        <f t="shared" si="50"/>
        <v>0</v>
      </c>
      <c r="O181" s="65">
        <f t="shared" si="51"/>
        <v>0</v>
      </c>
      <c r="P181" s="99"/>
      <c r="Q181" s="92">
        <f t="shared" si="26"/>
        <v>0</v>
      </c>
      <c r="R181" s="86" t="str">
        <f t="shared" si="27"/>
        <v/>
      </c>
      <c r="S181" s="65">
        <f>IFERROR(VLOOKUP(CONCATENATE($D181,S$3),加工_集計用!$A:$F,6,0),0)</f>
        <v>0</v>
      </c>
      <c r="T181" s="65">
        <f>IFERROR(VLOOKUP(CONCATENATE($D181,T$3),加工_集計用!$A:$F,6,0),0)</f>
        <v>0</v>
      </c>
      <c r="U181" s="65">
        <f>IFERROR(VLOOKUP(CONCATENATE($D181,U$3),加工_集計用!$A:$F,6,0),0)</f>
        <v>0</v>
      </c>
      <c r="V181" s="65">
        <f>IFERROR(VLOOKUP(CONCATENATE($D181,V$3),加工_集計用!$A:$F,6,0),0)</f>
        <v>0</v>
      </c>
      <c r="W181" s="65">
        <f>IFERROR(VLOOKUP(CONCATENATE($D181,W$3),加工_集計用!$A:$F,6,0),0)</f>
        <v>0</v>
      </c>
      <c r="X181" s="65">
        <f>IFERROR(VLOOKUP(CONCATENATE($D181,X$3),加工_集計用!$A:$F,6,0),0)</f>
        <v>0</v>
      </c>
      <c r="Y181" s="65">
        <f>IFERROR(VLOOKUP(CONCATENATE($D181,Y$3),加工_集計用!$A:$F,6,0),0)</f>
        <v>0</v>
      </c>
      <c r="Z181" s="65">
        <f>IFERROR(VLOOKUP(CONCATENATE($D181,Z$3),加工_集計用!$A:$F,6,0),0)</f>
        <v>0</v>
      </c>
      <c r="AA181" s="65">
        <f>IFERROR(VLOOKUP(CONCATENATE($D181,AA$3),加工_集計用!$A:$F,6,0),0)</f>
        <v>0</v>
      </c>
      <c r="AB181" s="65">
        <f>IFERROR(VLOOKUP(CONCATENATE($D181,AB$3),加工_集計用!$A:$F,6,0),0)</f>
        <v>0</v>
      </c>
      <c r="AC181" s="99"/>
      <c r="AD181" s="92">
        <f t="shared" si="28"/>
        <v>0</v>
      </c>
    </row>
    <row r="182" spans="2:30">
      <c r="B182" s="87"/>
      <c r="C182" s="97" t="s">
        <v>232</v>
      </c>
      <c r="D182" s="93" t="str">
        <f>"【事】"&amp;使い方・設定!H81</f>
        <v>【事】人件費追加勘定科目7</v>
      </c>
      <c r="E182" s="66"/>
      <c r="F182" s="65">
        <f t="shared" si="42"/>
        <v>0</v>
      </c>
      <c r="G182" s="65">
        <f t="shared" si="43"/>
        <v>0</v>
      </c>
      <c r="H182" s="65">
        <f t="shared" si="44"/>
        <v>0</v>
      </c>
      <c r="I182" s="65">
        <f t="shared" si="45"/>
        <v>0</v>
      </c>
      <c r="J182" s="65">
        <f t="shared" si="46"/>
        <v>0</v>
      </c>
      <c r="K182" s="65">
        <f t="shared" si="47"/>
        <v>0</v>
      </c>
      <c r="L182" s="65">
        <f t="shared" si="48"/>
        <v>0</v>
      </c>
      <c r="M182" s="65">
        <f t="shared" si="49"/>
        <v>0</v>
      </c>
      <c r="N182" s="65">
        <f t="shared" si="50"/>
        <v>0</v>
      </c>
      <c r="O182" s="65">
        <f t="shared" si="51"/>
        <v>0</v>
      </c>
      <c r="P182" s="99"/>
      <c r="Q182" s="92">
        <f t="shared" si="26"/>
        <v>0</v>
      </c>
      <c r="R182" s="86" t="str">
        <f t="shared" si="27"/>
        <v/>
      </c>
      <c r="S182" s="65">
        <f>IFERROR(VLOOKUP(CONCATENATE($D182,S$3),加工_集計用!$A:$F,6,0),0)</f>
        <v>0</v>
      </c>
      <c r="T182" s="65">
        <f>IFERROR(VLOOKUP(CONCATENATE($D182,T$3),加工_集計用!$A:$F,6,0),0)</f>
        <v>0</v>
      </c>
      <c r="U182" s="65">
        <f>IFERROR(VLOOKUP(CONCATENATE($D182,U$3),加工_集計用!$A:$F,6,0),0)</f>
        <v>0</v>
      </c>
      <c r="V182" s="65">
        <f>IFERROR(VLOOKUP(CONCATENATE($D182,V$3),加工_集計用!$A:$F,6,0),0)</f>
        <v>0</v>
      </c>
      <c r="W182" s="65">
        <f>IFERROR(VLOOKUP(CONCATENATE($D182,W$3),加工_集計用!$A:$F,6,0),0)</f>
        <v>0</v>
      </c>
      <c r="X182" s="65">
        <f>IFERROR(VLOOKUP(CONCATENATE($D182,X$3),加工_集計用!$A:$F,6,0),0)</f>
        <v>0</v>
      </c>
      <c r="Y182" s="65">
        <f>IFERROR(VLOOKUP(CONCATENATE($D182,Y$3),加工_集計用!$A:$F,6,0),0)</f>
        <v>0</v>
      </c>
      <c r="Z182" s="65">
        <f>IFERROR(VLOOKUP(CONCATENATE($D182,Z$3),加工_集計用!$A:$F,6,0),0)</f>
        <v>0</v>
      </c>
      <c r="AA182" s="65">
        <f>IFERROR(VLOOKUP(CONCATENATE($D182,AA$3),加工_集計用!$A:$F,6,0),0)</f>
        <v>0</v>
      </c>
      <c r="AB182" s="65">
        <f>IFERROR(VLOOKUP(CONCATENATE($D182,AB$3),加工_集計用!$A:$F,6,0),0)</f>
        <v>0</v>
      </c>
      <c r="AC182" s="99"/>
      <c r="AD182" s="92">
        <f t="shared" si="28"/>
        <v>0</v>
      </c>
    </row>
    <row r="183" spans="2:30">
      <c r="B183" s="87"/>
      <c r="C183" s="97" t="s">
        <v>232</v>
      </c>
      <c r="D183" s="93" t="str">
        <f>"【事】"&amp;使い方・設定!H82</f>
        <v>【事】人件費追加勘定科目8</v>
      </c>
      <c r="E183" s="66"/>
      <c r="F183" s="65">
        <f t="shared" si="42"/>
        <v>0</v>
      </c>
      <c r="G183" s="65">
        <f t="shared" si="43"/>
        <v>0</v>
      </c>
      <c r="H183" s="65">
        <f t="shared" si="44"/>
        <v>0</v>
      </c>
      <c r="I183" s="65">
        <f t="shared" si="45"/>
        <v>0</v>
      </c>
      <c r="J183" s="65">
        <f t="shared" si="46"/>
        <v>0</v>
      </c>
      <c r="K183" s="65">
        <f t="shared" si="47"/>
        <v>0</v>
      </c>
      <c r="L183" s="65">
        <f t="shared" si="48"/>
        <v>0</v>
      </c>
      <c r="M183" s="65">
        <f t="shared" si="49"/>
        <v>0</v>
      </c>
      <c r="N183" s="65">
        <f t="shared" si="50"/>
        <v>0</v>
      </c>
      <c r="O183" s="65">
        <f t="shared" si="51"/>
        <v>0</v>
      </c>
      <c r="P183" s="99"/>
      <c r="Q183" s="92">
        <f t="shared" si="26"/>
        <v>0</v>
      </c>
      <c r="R183" s="86" t="str">
        <f t="shared" si="27"/>
        <v/>
      </c>
      <c r="S183" s="65">
        <f>IFERROR(VLOOKUP(CONCATENATE($D183,S$3),加工_集計用!$A:$F,6,0),0)</f>
        <v>0</v>
      </c>
      <c r="T183" s="65">
        <f>IFERROR(VLOOKUP(CONCATENATE($D183,T$3),加工_集計用!$A:$F,6,0),0)</f>
        <v>0</v>
      </c>
      <c r="U183" s="65">
        <f>IFERROR(VLOOKUP(CONCATENATE($D183,U$3),加工_集計用!$A:$F,6,0),0)</f>
        <v>0</v>
      </c>
      <c r="V183" s="65">
        <f>IFERROR(VLOOKUP(CONCATENATE($D183,V$3),加工_集計用!$A:$F,6,0),0)</f>
        <v>0</v>
      </c>
      <c r="W183" s="65">
        <f>IFERROR(VLOOKUP(CONCATENATE($D183,W$3),加工_集計用!$A:$F,6,0),0)</f>
        <v>0</v>
      </c>
      <c r="X183" s="65">
        <f>IFERROR(VLOOKUP(CONCATENATE($D183,X$3),加工_集計用!$A:$F,6,0),0)</f>
        <v>0</v>
      </c>
      <c r="Y183" s="65">
        <f>IFERROR(VLOOKUP(CONCATENATE($D183,Y$3),加工_集計用!$A:$F,6,0),0)</f>
        <v>0</v>
      </c>
      <c r="Z183" s="65">
        <f>IFERROR(VLOOKUP(CONCATENATE($D183,Z$3),加工_集計用!$A:$F,6,0),0)</f>
        <v>0</v>
      </c>
      <c r="AA183" s="65">
        <f>IFERROR(VLOOKUP(CONCATENATE($D183,AA$3),加工_集計用!$A:$F,6,0),0)</f>
        <v>0</v>
      </c>
      <c r="AB183" s="65">
        <f>IFERROR(VLOOKUP(CONCATENATE($D183,AB$3),加工_集計用!$A:$F,6,0),0)</f>
        <v>0</v>
      </c>
      <c r="AC183" s="99"/>
      <c r="AD183" s="92">
        <f t="shared" si="28"/>
        <v>0</v>
      </c>
    </row>
    <row r="184" spans="2:30">
      <c r="B184" s="87"/>
      <c r="C184" s="97" t="s">
        <v>232</v>
      </c>
      <c r="D184" s="93" t="str">
        <f>"【事】"&amp;使い方・設定!H83</f>
        <v>【事】人件費追加勘定科目9</v>
      </c>
      <c r="E184" s="66"/>
      <c r="F184" s="65">
        <f t="shared" si="42"/>
        <v>0</v>
      </c>
      <c r="G184" s="65">
        <f t="shared" si="43"/>
        <v>0</v>
      </c>
      <c r="H184" s="65">
        <f t="shared" si="44"/>
        <v>0</v>
      </c>
      <c r="I184" s="65">
        <f t="shared" si="45"/>
        <v>0</v>
      </c>
      <c r="J184" s="65">
        <f t="shared" si="46"/>
        <v>0</v>
      </c>
      <c r="K184" s="65">
        <f t="shared" si="47"/>
        <v>0</v>
      </c>
      <c r="L184" s="65">
        <f t="shared" si="48"/>
        <v>0</v>
      </c>
      <c r="M184" s="65">
        <f t="shared" si="49"/>
        <v>0</v>
      </c>
      <c r="N184" s="65">
        <f t="shared" si="50"/>
        <v>0</v>
      </c>
      <c r="O184" s="65">
        <f t="shared" si="51"/>
        <v>0</v>
      </c>
      <c r="P184" s="99"/>
      <c r="Q184" s="92">
        <f t="shared" si="26"/>
        <v>0</v>
      </c>
      <c r="R184" s="86" t="str">
        <f t="shared" si="27"/>
        <v/>
      </c>
      <c r="S184" s="65">
        <f>IFERROR(VLOOKUP(CONCATENATE($D184,S$3),加工_集計用!$A:$F,6,0),0)</f>
        <v>0</v>
      </c>
      <c r="T184" s="65">
        <f>IFERROR(VLOOKUP(CONCATENATE($D184,T$3),加工_集計用!$A:$F,6,0),0)</f>
        <v>0</v>
      </c>
      <c r="U184" s="65">
        <f>IFERROR(VLOOKUP(CONCATENATE($D184,U$3),加工_集計用!$A:$F,6,0),0)</f>
        <v>0</v>
      </c>
      <c r="V184" s="65">
        <f>IFERROR(VLOOKUP(CONCATENATE($D184,V$3),加工_集計用!$A:$F,6,0),0)</f>
        <v>0</v>
      </c>
      <c r="W184" s="65">
        <f>IFERROR(VLOOKUP(CONCATENATE($D184,W$3),加工_集計用!$A:$F,6,0),0)</f>
        <v>0</v>
      </c>
      <c r="X184" s="65">
        <f>IFERROR(VLOOKUP(CONCATENATE($D184,X$3),加工_集計用!$A:$F,6,0),0)</f>
        <v>0</v>
      </c>
      <c r="Y184" s="65">
        <f>IFERROR(VLOOKUP(CONCATENATE($D184,Y$3),加工_集計用!$A:$F,6,0),0)</f>
        <v>0</v>
      </c>
      <c r="Z184" s="65">
        <f>IFERROR(VLOOKUP(CONCATENATE($D184,Z$3),加工_集計用!$A:$F,6,0),0)</f>
        <v>0</v>
      </c>
      <c r="AA184" s="65">
        <f>IFERROR(VLOOKUP(CONCATENATE($D184,AA$3),加工_集計用!$A:$F,6,0),0)</f>
        <v>0</v>
      </c>
      <c r="AB184" s="65">
        <f>IFERROR(VLOOKUP(CONCATENATE($D184,AB$3),加工_集計用!$A:$F,6,0),0)</f>
        <v>0</v>
      </c>
      <c r="AC184" s="99"/>
      <c r="AD184" s="92">
        <f t="shared" si="28"/>
        <v>0</v>
      </c>
    </row>
    <row r="185" spans="2:30">
      <c r="B185" s="87"/>
      <c r="C185" s="97" t="s">
        <v>232</v>
      </c>
      <c r="D185" s="93" t="str">
        <f>"【事】"&amp;使い方・設定!H84</f>
        <v>【事】人件費追加勘定科目10</v>
      </c>
      <c r="E185" s="66"/>
      <c r="F185" s="65">
        <f t="shared" si="42"/>
        <v>0</v>
      </c>
      <c r="G185" s="65">
        <f t="shared" si="43"/>
        <v>0</v>
      </c>
      <c r="H185" s="65">
        <f t="shared" si="44"/>
        <v>0</v>
      </c>
      <c r="I185" s="65">
        <f t="shared" si="45"/>
        <v>0</v>
      </c>
      <c r="J185" s="65">
        <f t="shared" si="46"/>
        <v>0</v>
      </c>
      <c r="K185" s="65">
        <f t="shared" si="47"/>
        <v>0</v>
      </c>
      <c r="L185" s="65">
        <f t="shared" si="48"/>
        <v>0</v>
      </c>
      <c r="M185" s="65">
        <f t="shared" si="49"/>
        <v>0</v>
      </c>
      <c r="N185" s="65">
        <f t="shared" si="50"/>
        <v>0</v>
      </c>
      <c r="O185" s="65">
        <f t="shared" si="51"/>
        <v>0</v>
      </c>
      <c r="P185" s="99"/>
      <c r="Q185" s="92">
        <f t="shared" si="26"/>
        <v>0</v>
      </c>
      <c r="R185" s="86" t="str">
        <f t="shared" si="27"/>
        <v/>
      </c>
      <c r="S185" s="65">
        <f>IFERROR(VLOOKUP(CONCATENATE($D185,S$3),加工_集計用!$A:$F,6,0),0)</f>
        <v>0</v>
      </c>
      <c r="T185" s="65">
        <f>IFERROR(VLOOKUP(CONCATENATE($D185,T$3),加工_集計用!$A:$F,6,0),0)</f>
        <v>0</v>
      </c>
      <c r="U185" s="65">
        <f>IFERROR(VLOOKUP(CONCATENATE($D185,U$3),加工_集計用!$A:$F,6,0),0)</f>
        <v>0</v>
      </c>
      <c r="V185" s="65">
        <f>IFERROR(VLOOKUP(CONCATENATE($D185,V$3),加工_集計用!$A:$F,6,0),0)</f>
        <v>0</v>
      </c>
      <c r="W185" s="65">
        <f>IFERROR(VLOOKUP(CONCATENATE($D185,W$3),加工_集計用!$A:$F,6,0),0)</f>
        <v>0</v>
      </c>
      <c r="X185" s="65">
        <f>IFERROR(VLOOKUP(CONCATENATE($D185,X$3),加工_集計用!$A:$F,6,0),0)</f>
        <v>0</v>
      </c>
      <c r="Y185" s="65">
        <f>IFERROR(VLOOKUP(CONCATENATE($D185,Y$3),加工_集計用!$A:$F,6,0),0)</f>
        <v>0</v>
      </c>
      <c r="Z185" s="65">
        <f>IFERROR(VLOOKUP(CONCATENATE($D185,Z$3),加工_集計用!$A:$F,6,0),0)</f>
        <v>0</v>
      </c>
      <c r="AA185" s="65">
        <f>IFERROR(VLOOKUP(CONCATENATE($D185,AA$3),加工_集計用!$A:$F,6,0),0)</f>
        <v>0</v>
      </c>
      <c r="AB185" s="65">
        <f>IFERROR(VLOOKUP(CONCATENATE($D185,AB$3),加工_集計用!$A:$F,6,0),0)</f>
        <v>0</v>
      </c>
      <c r="AC185" s="99"/>
      <c r="AD185" s="92">
        <f t="shared" si="28"/>
        <v>0</v>
      </c>
    </row>
    <row r="186" spans="2:30">
      <c r="B186" s="87"/>
      <c r="C186" s="97" t="s">
        <v>232</v>
      </c>
      <c r="D186" s="38" t="s">
        <v>255</v>
      </c>
      <c r="E186" s="66"/>
      <c r="F186" s="65">
        <f t="shared" si="42"/>
        <v>0</v>
      </c>
      <c r="G186" s="65">
        <f t="shared" si="43"/>
        <v>0</v>
      </c>
      <c r="H186" s="65">
        <f t="shared" si="44"/>
        <v>0</v>
      </c>
      <c r="I186" s="65">
        <f t="shared" si="45"/>
        <v>0</v>
      </c>
      <c r="J186" s="65">
        <f t="shared" si="46"/>
        <v>0</v>
      </c>
      <c r="K186" s="65">
        <f t="shared" si="47"/>
        <v>0</v>
      </c>
      <c r="L186" s="65">
        <f t="shared" si="48"/>
        <v>0</v>
      </c>
      <c r="M186" s="65">
        <f t="shared" si="49"/>
        <v>0</v>
      </c>
      <c r="N186" s="65">
        <f t="shared" si="50"/>
        <v>0</v>
      </c>
      <c r="O186" s="65">
        <f t="shared" si="51"/>
        <v>0</v>
      </c>
      <c r="P186" s="99"/>
      <c r="Q186" s="92">
        <f t="shared" si="26"/>
        <v>0</v>
      </c>
      <c r="R186" s="86" t="str">
        <f t="shared" si="27"/>
        <v/>
      </c>
      <c r="S186" s="65">
        <f>IFERROR(VLOOKUP(CONCATENATE($D186,S$3),加工_集計用!$A:$F,6,0),0)</f>
        <v>0</v>
      </c>
      <c r="T186" s="65">
        <f>IFERROR(VLOOKUP(CONCATENATE($D186,T$3),加工_集計用!$A:$F,6,0),0)</f>
        <v>0</v>
      </c>
      <c r="U186" s="65">
        <f>IFERROR(VLOOKUP(CONCATENATE($D186,U$3),加工_集計用!$A:$F,6,0),0)</f>
        <v>0</v>
      </c>
      <c r="V186" s="65">
        <f>IFERROR(VLOOKUP(CONCATENATE($D186,V$3),加工_集計用!$A:$F,6,0),0)</f>
        <v>0</v>
      </c>
      <c r="W186" s="65">
        <f>IFERROR(VLOOKUP(CONCATENATE($D186,W$3),加工_集計用!$A:$F,6,0),0)</f>
        <v>0</v>
      </c>
      <c r="X186" s="65">
        <f>IFERROR(VLOOKUP(CONCATENATE($D186,X$3),加工_集計用!$A:$F,6,0),0)</f>
        <v>0</v>
      </c>
      <c r="Y186" s="65">
        <f>IFERROR(VLOOKUP(CONCATENATE($D186,Y$3),加工_集計用!$A:$F,6,0),0)</f>
        <v>0</v>
      </c>
      <c r="Z186" s="65">
        <f>IFERROR(VLOOKUP(CONCATENATE($D186,Z$3),加工_集計用!$A:$F,6,0),0)</f>
        <v>0</v>
      </c>
      <c r="AA186" s="65">
        <f>IFERROR(VLOOKUP(CONCATENATE($D186,AA$3),加工_集計用!$A:$F,6,0),0)</f>
        <v>0</v>
      </c>
      <c r="AB186" s="65">
        <f>IFERROR(VLOOKUP(CONCATENATE($D186,AB$3),加工_集計用!$A:$F,6,0),0)</f>
        <v>0</v>
      </c>
      <c r="AC186" s="99"/>
      <c r="AD186" s="92">
        <f t="shared" si="28"/>
        <v>0</v>
      </c>
    </row>
    <row r="187" spans="2:30">
      <c r="B187" s="87"/>
      <c r="C187" s="97" t="s">
        <v>232</v>
      </c>
      <c r="D187" s="38" t="s">
        <v>151</v>
      </c>
      <c r="E187" s="66"/>
      <c r="F187" s="65">
        <f t="shared" si="42"/>
        <v>0</v>
      </c>
      <c r="G187" s="65">
        <f t="shared" si="43"/>
        <v>0</v>
      </c>
      <c r="H187" s="65">
        <f t="shared" si="44"/>
        <v>0</v>
      </c>
      <c r="I187" s="65">
        <f t="shared" si="45"/>
        <v>0</v>
      </c>
      <c r="J187" s="65">
        <f t="shared" si="46"/>
        <v>0</v>
      </c>
      <c r="K187" s="65">
        <f t="shared" si="47"/>
        <v>0</v>
      </c>
      <c r="L187" s="65">
        <f t="shared" si="48"/>
        <v>0</v>
      </c>
      <c r="M187" s="65">
        <f t="shared" si="49"/>
        <v>0</v>
      </c>
      <c r="N187" s="65">
        <f t="shared" si="50"/>
        <v>0</v>
      </c>
      <c r="O187" s="65">
        <f t="shared" si="51"/>
        <v>0</v>
      </c>
      <c r="P187" s="99"/>
      <c r="Q187" s="92">
        <f t="shared" si="26"/>
        <v>0</v>
      </c>
      <c r="R187" s="86" t="str">
        <f t="shared" si="27"/>
        <v/>
      </c>
      <c r="S187" s="65">
        <f>IFERROR(VLOOKUP(CONCATENATE($D187,S$3),加工_集計用!$A:$F,6,0),0)</f>
        <v>0</v>
      </c>
      <c r="T187" s="65">
        <f>IFERROR(VLOOKUP(CONCATENATE($D187,T$3),加工_集計用!$A:$F,6,0),0)</f>
        <v>0</v>
      </c>
      <c r="U187" s="65">
        <f>IFERROR(VLOOKUP(CONCATENATE($D187,U$3),加工_集計用!$A:$F,6,0),0)</f>
        <v>0</v>
      </c>
      <c r="V187" s="65">
        <f>IFERROR(VLOOKUP(CONCATENATE($D187,V$3),加工_集計用!$A:$F,6,0),0)</f>
        <v>0</v>
      </c>
      <c r="W187" s="65">
        <f>IFERROR(VLOOKUP(CONCATENATE($D187,W$3),加工_集計用!$A:$F,6,0),0)</f>
        <v>0</v>
      </c>
      <c r="X187" s="65">
        <f>IFERROR(VLOOKUP(CONCATENATE($D187,X$3),加工_集計用!$A:$F,6,0),0)</f>
        <v>0</v>
      </c>
      <c r="Y187" s="65">
        <f>IFERROR(VLOOKUP(CONCATENATE($D187,Y$3),加工_集計用!$A:$F,6,0),0)</f>
        <v>0</v>
      </c>
      <c r="Z187" s="65">
        <f>IFERROR(VLOOKUP(CONCATENATE($D187,Z$3),加工_集計用!$A:$F,6,0),0)</f>
        <v>0</v>
      </c>
      <c r="AA187" s="65">
        <f>IFERROR(VLOOKUP(CONCATENATE($D187,AA$3),加工_集計用!$A:$F,6,0),0)</f>
        <v>0</v>
      </c>
      <c r="AB187" s="65">
        <f>IFERROR(VLOOKUP(CONCATENATE($D187,AB$3),加工_集計用!$A:$F,6,0),0)</f>
        <v>0</v>
      </c>
      <c r="AC187" s="99"/>
      <c r="AD187" s="92">
        <f t="shared" si="28"/>
        <v>0</v>
      </c>
    </row>
    <row r="188" spans="2:30">
      <c r="B188" s="87"/>
      <c r="C188" s="97" t="s">
        <v>232</v>
      </c>
      <c r="D188" s="108" t="s">
        <v>256</v>
      </c>
      <c r="E188" s="66"/>
      <c r="F188" s="65">
        <f t="shared" si="42"/>
        <v>0</v>
      </c>
      <c r="G188" s="65">
        <f t="shared" si="43"/>
        <v>0</v>
      </c>
      <c r="H188" s="65">
        <f t="shared" si="44"/>
        <v>0</v>
      </c>
      <c r="I188" s="65">
        <f t="shared" si="45"/>
        <v>0</v>
      </c>
      <c r="J188" s="65">
        <f t="shared" si="46"/>
        <v>0</v>
      </c>
      <c r="K188" s="65">
        <f t="shared" si="47"/>
        <v>0</v>
      </c>
      <c r="L188" s="65">
        <f t="shared" si="48"/>
        <v>0</v>
      </c>
      <c r="M188" s="65">
        <f t="shared" si="49"/>
        <v>0</v>
      </c>
      <c r="N188" s="65">
        <f t="shared" si="50"/>
        <v>0</v>
      </c>
      <c r="O188" s="65">
        <f t="shared" si="51"/>
        <v>0</v>
      </c>
      <c r="P188" s="99"/>
      <c r="Q188" s="92">
        <f t="shared" si="26"/>
        <v>0</v>
      </c>
      <c r="R188" s="86" t="str">
        <f t="shared" si="27"/>
        <v/>
      </c>
      <c r="S188" s="65">
        <f>IFERROR(VLOOKUP(CONCATENATE($D188,S$3),加工_集計用!$A:$F,6,0),0)</f>
        <v>0</v>
      </c>
      <c r="T188" s="65">
        <f>IFERROR(VLOOKUP(CONCATENATE($D188,T$3),加工_集計用!$A:$F,6,0),0)</f>
        <v>0</v>
      </c>
      <c r="U188" s="65">
        <f>IFERROR(VLOOKUP(CONCATENATE($D188,U$3),加工_集計用!$A:$F,6,0),0)</f>
        <v>0</v>
      </c>
      <c r="V188" s="65">
        <f>IFERROR(VLOOKUP(CONCATENATE($D188,V$3),加工_集計用!$A:$F,6,0),0)</f>
        <v>0</v>
      </c>
      <c r="W188" s="65">
        <f>IFERROR(VLOOKUP(CONCATENATE($D188,W$3),加工_集計用!$A:$F,6,0),0)</f>
        <v>0</v>
      </c>
      <c r="X188" s="65">
        <f>IFERROR(VLOOKUP(CONCATENATE($D188,X$3),加工_集計用!$A:$F,6,0),0)</f>
        <v>0</v>
      </c>
      <c r="Y188" s="65">
        <f>IFERROR(VLOOKUP(CONCATENATE($D188,Y$3),加工_集計用!$A:$F,6,0),0)</f>
        <v>0</v>
      </c>
      <c r="Z188" s="65">
        <f>IFERROR(VLOOKUP(CONCATENATE($D188,Z$3),加工_集計用!$A:$F,6,0),0)</f>
        <v>0</v>
      </c>
      <c r="AA188" s="65">
        <f>IFERROR(VLOOKUP(CONCATENATE($D188,AA$3),加工_集計用!$A:$F,6,0),0)</f>
        <v>0</v>
      </c>
      <c r="AB188" s="65">
        <f>IFERROR(VLOOKUP(CONCATENATE($D188,AB$3),加工_集計用!$A:$F,6,0),0)</f>
        <v>0</v>
      </c>
      <c r="AC188" s="99"/>
      <c r="AD188" s="92">
        <f t="shared" si="28"/>
        <v>0</v>
      </c>
    </row>
    <row r="189" spans="2:30">
      <c r="B189" s="87"/>
      <c r="C189" s="97" t="s">
        <v>232</v>
      </c>
      <c r="D189" s="38" t="s">
        <v>257</v>
      </c>
      <c r="E189" s="66"/>
      <c r="F189" s="65">
        <f t="shared" si="42"/>
        <v>0</v>
      </c>
      <c r="G189" s="65">
        <f t="shared" si="43"/>
        <v>0</v>
      </c>
      <c r="H189" s="65">
        <f t="shared" si="44"/>
        <v>0</v>
      </c>
      <c r="I189" s="65">
        <f t="shared" si="45"/>
        <v>0</v>
      </c>
      <c r="J189" s="65">
        <f t="shared" si="46"/>
        <v>0</v>
      </c>
      <c r="K189" s="65">
        <f t="shared" si="47"/>
        <v>0</v>
      </c>
      <c r="L189" s="65">
        <f t="shared" si="48"/>
        <v>0</v>
      </c>
      <c r="M189" s="65">
        <f t="shared" si="49"/>
        <v>0</v>
      </c>
      <c r="N189" s="65">
        <f t="shared" si="50"/>
        <v>0</v>
      </c>
      <c r="O189" s="65">
        <f t="shared" si="51"/>
        <v>0</v>
      </c>
      <c r="P189" s="99"/>
      <c r="Q189" s="92">
        <f t="shared" si="26"/>
        <v>0</v>
      </c>
      <c r="R189" s="86" t="str">
        <f t="shared" si="27"/>
        <v/>
      </c>
      <c r="S189" s="65">
        <f>IFERROR(VLOOKUP(CONCATENATE($D189,S$3),加工_集計用!$A:$F,6,0),0)</f>
        <v>0</v>
      </c>
      <c r="T189" s="65">
        <f>IFERROR(VLOOKUP(CONCATENATE($D189,T$3),加工_集計用!$A:$F,6,0),0)</f>
        <v>0</v>
      </c>
      <c r="U189" s="65">
        <f>IFERROR(VLOOKUP(CONCATENATE($D189,U$3),加工_集計用!$A:$F,6,0),0)</f>
        <v>0</v>
      </c>
      <c r="V189" s="65">
        <f>IFERROR(VLOOKUP(CONCATENATE($D189,V$3),加工_集計用!$A:$F,6,0),0)</f>
        <v>0</v>
      </c>
      <c r="W189" s="65">
        <f>IFERROR(VLOOKUP(CONCATENATE($D189,W$3),加工_集計用!$A:$F,6,0),0)</f>
        <v>0</v>
      </c>
      <c r="X189" s="65">
        <f>IFERROR(VLOOKUP(CONCATENATE($D189,X$3),加工_集計用!$A:$F,6,0),0)</f>
        <v>0</v>
      </c>
      <c r="Y189" s="65">
        <f>IFERROR(VLOOKUP(CONCATENATE($D189,Y$3),加工_集計用!$A:$F,6,0),0)</f>
        <v>0</v>
      </c>
      <c r="Z189" s="65">
        <f>IFERROR(VLOOKUP(CONCATENATE($D189,Z$3),加工_集計用!$A:$F,6,0),0)</f>
        <v>0</v>
      </c>
      <c r="AA189" s="65">
        <f>IFERROR(VLOOKUP(CONCATENATE($D189,AA$3),加工_集計用!$A:$F,6,0),0)</f>
        <v>0</v>
      </c>
      <c r="AB189" s="65">
        <f>IFERROR(VLOOKUP(CONCATENATE($D189,AB$3),加工_集計用!$A:$F,6,0),0)</f>
        <v>0</v>
      </c>
      <c r="AC189" s="99"/>
      <c r="AD189" s="92">
        <f t="shared" si="28"/>
        <v>0</v>
      </c>
    </row>
    <row r="190" spans="2:30">
      <c r="B190" s="87"/>
      <c r="C190" s="97" t="s">
        <v>232</v>
      </c>
      <c r="D190" s="38" t="s">
        <v>258</v>
      </c>
      <c r="E190" s="66"/>
      <c r="F190" s="65">
        <f t="shared" si="42"/>
        <v>0</v>
      </c>
      <c r="G190" s="65">
        <f t="shared" si="43"/>
        <v>0</v>
      </c>
      <c r="H190" s="65">
        <f t="shared" si="44"/>
        <v>0</v>
      </c>
      <c r="I190" s="65">
        <f t="shared" si="45"/>
        <v>0</v>
      </c>
      <c r="J190" s="65">
        <f t="shared" si="46"/>
        <v>0</v>
      </c>
      <c r="K190" s="65">
        <f t="shared" si="47"/>
        <v>0</v>
      </c>
      <c r="L190" s="65">
        <f t="shared" si="48"/>
        <v>0</v>
      </c>
      <c r="M190" s="65">
        <f t="shared" si="49"/>
        <v>0</v>
      </c>
      <c r="N190" s="65">
        <f t="shared" si="50"/>
        <v>0</v>
      </c>
      <c r="O190" s="65">
        <f t="shared" si="51"/>
        <v>0</v>
      </c>
      <c r="P190" s="99"/>
      <c r="Q190" s="92">
        <f t="shared" si="26"/>
        <v>0</v>
      </c>
      <c r="R190" s="86" t="str">
        <f t="shared" si="27"/>
        <v/>
      </c>
      <c r="S190" s="65">
        <f>IFERROR(VLOOKUP(CONCATENATE($D190,S$3),加工_集計用!$A:$F,6,0),0)</f>
        <v>0</v>
      </c>
      <c r="T190" s="65">
        <f>IFERROR(VLOOKUP(CONCATENATE($D190,T$3),加工_集計用!$A:$F,6,0),0)</f>
        <v>0</v>
      </c>
      <c r="U190" s="65">
        <f>IFERROR(VLOOKUP(CONCATENATE($D190,U$3),加工_集計用!$A:$F,6,0),0)</f>
        <v>0</v>
      </c>
      <c r="V190" s="65">
        <f>IFERROR(VLOOKUP(CONCATENATE($D190,V$3),加工_集計用!$A:$F,6,0),0)</f>
        <v>0</v>
      </c>
      <c r="W190" s="65">
        <f>IFERROR(VLOOKUP(CONCATENATE($D190,W$3),加工_集計用!$A:$F,6,0),0)</f>
        <v>0</v>
      </c>
      <c r="X190" s="65">
        <f>IFERROR(VLOOKUP(CONCATENATE($D190,X$3),加工_集計用!$A:$F,6,0),0)</f>
        <v>0</v>
      </c>
      <c r="Y190" s="65">
        <f>IFERROR(VLOOKUP(CONCATENATE($D190,Y$3),加工_集計用!$A:$F,6,0),0)</f>
        <v>0</v>
      </c>
      <c r="Z190" s="65">
        <f>IFERROR(VLOOKUP(CONCATENATE($D190,Z$3),加工_集計用!$A:$F,6,0),0)</f>
        <v>0</v>
      </c>
      <c r="AA190" s="65">
        <f>IFERROR(VLOOKUP(CONCATENATE($D190,AA$3),加工_集計用!$A:$F,6,0),0)</f>
        <v>0</v>
      </c>
      <c r="AB190" s="65">
        <f>IFERROR(VLOOKUP(CONCATENATE($D190,AB$3),加工_集計用!$A:$F,6,0),0)</f>
        <v>0</v>
      </c>
      <c r="AC190" s="99"/>
      <c r="AD190" s="92">
        <f t="shared" si="28"/>
        <v>0</v>
      </c>
    </row>
    <row r="191" spans="2:30">
      <c r="B191" s="87"/>
      <c r="C191" s="97" t="s">
        <v>232</v>
      </c>
      <c r="D191" s="38" t="s">
        <v>259</v>
      </c>
      <c r="E191" s="66"/>
      <c r="F191" s="65">
        <f t="shared" si="42"/>
        <v>0</v>
      </c>
      <c r="G191" s="65">
        <f t="shared" si="43"/>
        <v>0</v>
      </c>
      <c r="H191" s="65">
        <f t="shared" si="44"/>
        <v>0</v>
      </c>
      <c r="I191" s="65">
        <f t="shared" si="45"/>
        <v>0</v>
      </c>
      <c r="J191" s="65">
        <f t="shared" si="46"/>
        <v>0</v>
      </c>
      <c r="K191" s="65">
        <f t="shared" si="47"/>
        <v>0</v>
      </c>
      <c r="L191" s="65">
        <f t="shared" si="48"/>
        <v>0</v>
      </c>
      <c r="M191" s="65">
        <f t="shared" si="49"/>
        <v>0</v>
      </c>
      <c r="N191" s="65">
        <f t="shared" si="50"/>
        <v>0</v>
      </c>
      <c r="O191" s="65">
        <f t="shared" si="51"/>
        <v>0</v>
      </c>
      <c r="P191" s="99"/>
      <c r="Q191" s="92">
        <f t="shared" si="26"/>
        <v>0</v>
      </c>
      <c r="R191" s="86" t="str">
        <f t="shared" si="27"/>
        <v/>
      </c>
      <c r="S191" s="65">
        <f>IFERROR(VLOOKUP(CONCATENATE($D191,S$3),加工_集計用!$A:$F,6,0),0)</f>
        <v>0</v>
      </c>
      <c r="T191" s="65">
        <f>IFERROR(VLOOKUP(CONCATENATE($D191,T$3),加工_集計用!$A:$F,6,0),0)</f>
        <v>0</v>
      </c>
      <c r="U191" s="65">
        <f>IFERROR(VLOOKUP(CONCATENATE($D191,U$3),加工_集計用!$A:$F,6,0),0)</f>
        <v>0</v>
      </c>
      <c r="V191" s="65">
        <f>IFERROR(VLOOKUP(CONCATENATE($D191,V$3),加工_集計用!$A:$F,6,0),0)</f>
        <v>0</v>
      </c>
      <c r="W191" s="65">
        <f>IFERROR(VLOOKUP(CONCATENATE($D191,W$3),加工_集計用!$A:$F,6,0),0)</f>
        <v>0</v>
      </c>
      <c r="X191" s="65">
        <f>IFERROR(VLOOKUP(CONCATENATE($D191,X$3),加工_集計用!$A:$F,6,0),0)</f>
        <v>0</v>
      </c>
      <c r="Y191" s="65">
        <f>IFERROR(VLOOKUP(CONCATENATE($D191,Y$3),加工_集計用!$A:$F,6,0),0)</f>
        <v>0</v>
      </c>
      <c r="Z191" s="65">
        <f>IFERROR(VLOOKUP(CONCATENATE($D191,Z$3),加工_集計用!$A:$F,6,0),0)</f>
        <v>0</v>
      </c>
      <c r="AA191" s="65">
        <f>IFERROR(VLOOKUP(CONCATENATE($D191,AA$3),加工_集計用!$A:$F,6,0),0)</f>
        <v>0</v>
      </c>
      <c r="AB191" s="65">
        <f>IFERROR(VLOOKUP(CONCATENATE($D191,AB$3),加工_集計用!$A:$F,6,0),0)</f>
        <v>0</v>
      </c>
      <c r="AC191" s="99"/>
      <c r="AD191" s="92">
        <f t="shared" si="28"/>
        <v>0</v>
      </c>
    </row>
    <row r="192" spans="2:30">
      <c r="B192" s="87"/>
      <c r="C192" s="97" t="s">
        <v>232</v>
      </c>
      <c r="D192" s="108" t="s">
        <v>260</v>
      </c>
      <c r="E192" s="66"/>
      <c r="F192" s="65">
        <f t="shared" si="42"/>
        <v>0</v>
      </c>
      <c r="G192" s="65">
        <f t="shared" si="43"/>
        <v>0</v>
      </c>
      <c r="H192" s="65">
        <f t="shared" si="44"/>
        <v>0</v>
      </c>
      <c r="I192" s="65">
        <f t="shared" si="45"/>
        <v>0</v>
      </c>
      <c r="J192" s="65">
        <f t="shared" si="46"/>
        <v>0</v>
      </c>
      <c r="K192" s="65">
        <f t="shared" si="47"/>
        <v>0</v>
      </c>
      <c r="L192" s="65">
        <f t="shared" si="48"/>
        <v>0</v>
      </c>
      <c r="M192" s="65">
        <f t="shared" si="49"/>
        <v>0</v>
      </c>
      <c r="N192" s="65">
        <f t="shared" si="50"/>
        <v>0</v>
      </c>
      <c r="O192" s="65">
        <f t="shared" si="51"/>
        <v>0</v>
      </c>
      <c r="P192" s="99"/>
      <c r="Q192" s="92">
        <f t="shared" si="26"/>
        <v>0</v>
      </c>
      <c r="R192" s="86" t="str">
        <f t="shared" si="27"/>
        <v/>
      </c>
      <c r="S192" s="65">
        <f>IFERROR(VLOOKUP(CONCATENATE($D192,S$3),加工_集計用!$A:$F,6,0),0)</f>
        <v>0</v>
      </c>
      <c r="T192" s="65">
        <f>IFERROR(VLOOKUP(CONCATENATE($D192,T$3),加工_集計用!$A:$F,6,0),0)</f>
        <v>0</v>
      </c>
      <c r="U192" s="65">
        <f>IFERROR(VLOOKUP(CONCATENATE($D192,U$3),加工_集計用!$A:$F,6,0),0)</f>
        <v>0</v>
      </c>
      <c r="V192" s="65">
        <f>IFERROR(VLOOKUP(CONCATENATE($D192,V$3),加工_集計用!$A:$F,6,0),0)</f>
        <v>0</v>
      </c>
      <c r="W192" s="65">
        <f>IFERROR(VLOOKUP(CONCATENATE($D192,W$3),加工_集計用!$A:$F,6,0),0)</f>
        <v>0</v>
      </c>
      <c r="X192" s="65">
        <f>IFERROR(VLOOKUP(CONCATENATE($D192,X$3),加工_集計用!$A:$F,6,0),0)</f>
        <v>0</v>
      </c>
      <c r="Y192" s="65">
        <f>IFERROR(VLOOKUP(CONCATENATE($D192,Y$3),加工_集計用!$A:$F,6,0),0)</f>
        <v>0</v>
      </c>
      <c r="Z192" s="65">
        <f>IFERROR(VLOOKUP(CONCATENATE($D192,Z$3),加工_集計用!$A:$F,6,0),0)</f>
        <v>0</v>
      </c>
      <c r="AA192" s="65">
        <f>IFERROR(VLOOKUP(CONCATENATE($D192,AA$3),加工_集計用!$A:$F,6,0),0)</f>
        <v>0</v>
      </c>
      <c r="AB192" s="65">
        <f>IFERROR(VLOOKUP(CONCATENATE($D192,AB$3),加工_集計用!$A:$F,6,0),0)</f>
        <v>0</v>
      </c>
      <c r="AC192" s="99"/>
      <c r="AD192" s="92">
        <f t="shared" si="28"/>
        <v>0</v>
      </c>
    </row>
    <row r="193" spans="2:30">
      <c r="B193" s="87"/>
      <c r="C193" s="97" t="s">
        <v>232</v>
      </c>
      <c r="D193" s="108" t="s">
        <v>261</v>
      </c>
      <c r="E193" s="66"/>
      <c r="F193" s="65">
        <f t="shared" si="42"/>
        <v>0</v>
      </c>
      <c r="G193" s="65">
        <f t="shared" si="43"/>
        <v>0</v>
      </c>
      <c r="H193" s="65">
        <f t="shared" si="44"/>
        <v>0</v>
      </c>
      <c r="I193" s="65">
        <f t="shared" si="45"/>
        <v>0</v>
      </c>
      <c r="J193" s="65">
        <f t="shared" si="46"/>
        <v>0</v>
      </c>
      <c r="K193" s="65">
        <f t="shared" si="47"/>
        <v>0</v>
      </c>
      <c r="L193" s="65">
        <f t="shared" si="48"/>
        <v>0</v>
      </c>
      <c r="M193" s="65">
        <f t="shared" si="49"/>
        <v>0</v>
      </c>
      <c r="N193" s="65">
        <f t="shared" si="50"/>
        <v>0</v>
      </c>
      <c r="O193" s="65">
        <f t="shared" si="51"/>
        <v>0</v>
      </c>
      <c r="P193" s="99"/>
      <c r="Q193" s="92">
        <f t="shared" ref="Q193:Q256" si="52">SUM(F193:P193)</f>
        <v>0</v>
      </c>
      <c r="R193" s="86" t="str">
        <f t="shared" ref="R193:R256" si="53">IF(Q193=AD193,"","配賦エラー")</f>
        <v/>
      </c>
      <c r="S193" s="65">
        <f>IFERROR(VLOOKUP(CONCATENATE($D193,S$3),加工_集計用!$A:$F,6,0),0)</f>
        <v>0</v>
      </c>
      <c r="T193" s="65">
        <f>IFERROR(VLOOKUP(CONCATENATE($D193,T$3),加工_集計用!$A:$F,6,0),0)</f>
        <v>0</v>
      </c>
      <c r="U193" s="65">
        <f>IFERROR(VLOOKUP(CONCATENATE($D193,U$3),加工_集計用!$A:$F,6,0),0)</f>
        <v>0</v>
      </c>
      <c r="V193" s="65">
        <f>IFERROR(VLOOKUP(CONCATENATE($D193,V$3),加工_集計用!$A:$F,6,0),0)</f>
        <v>0</v>
      </c>
      <c r="W193" s="65">
        <f>IFERROR(VLOOKUP(CONCATENATE($D193,W$3),加工_集計用!$A:$F,6,0),0)</f>
        <v>0</v>
      </c>
      <c r="X193" s="65">
        <f>IFERROR(VLOOKUP(CONCATENATE($D193,X$3),加工_集計用!$A:$F,6,0),0)</f>
        <v>0</v>
      </c>
      <c r="Y193" s="65">
        <f>IFERROR(VLOOKUP(CONCATENATE($D193,Y$3),加工_集計用!$A:$F,6,0),0)</f>
        <v>0</v>
      </c>
      <c r="Z193" s="65">
        <f>IFERROR(VLOOKUP(CONCATENATE($D193,Z$3),加工_集計用!$A:$F,6,0),0)</f>
        <v>0</v>
      </c>
      <c r="AA193" s="65">
        <f>IFERROR(VLOOKUP(CONCATENATE($D193,AA$3),加工_集計用!$A:$F,6,0),0)</f>
        <v>0</v>
      </c>
      <c r="AB193" s="65">
        <f>IFERROR(VLOOKUP(CONCATENATE($D193,AB$3),加工_集計用!$A:$F,6,0),0)</f>
        <v>0</v>
      </c>
      <c r="AC193" s="99"/>
      <c r="AD193" s="92">
        <f t="shared" ref="AD193:AD256" si="54">SUM(S193:AC193)</f>
        <v>0</v>
      </c>
    </row>
    <row r="194" spans="2:30">
      <c r="B194" s="87"/>
      <c r="C194" s="97" t="s">
        <v>232</v>
      </c>
      <c r="D194" s="108" t="s">
        <v>152</v>
      </c>
      <c r="E194" s="66"/>
      <c r="F194" s="65">
        <f t="shared" si="42"/>
        <v>0</v>
      </c>
      <c r="G194" s="65">
        <f t="shared" si="43"/>
        <v>0</v>
      </c>
      <c r="H194" s="65">
        <f t="shared" si="44"/>
        <v>0</v>
      </c>
      <c r="I194" s="65">
        <f t="shared" si="45"/>
        <v>0</v>
      </c>
      <c r="J194" s="65">
        <f t="shared" si="46"/>
        <v>0</v>
      </c>
      <c r="K194" s="65">
        <f t="shared" si="47"/>
        <v>0</v>
      </c>
      <c r="L194" s="65">
        <f t="shared" si="48"/>
        <v>0</v>
      </c>
      <c r="M194" s="65">
        <f t="shared" si="49"/>
        <v>0</v>
      </c>
      <c r="N194" s="65">
        <f t="shared" si="50"/>
        <v>0</v>
      </c>
      <c r="O194" s="65">
        <f t="shared" si="51"/>
        <v>0</v>
      </c>
      <c r="P194" s="99"/>
      <c r="Q194" s="92">
        <f t="shared" si="52"/>
        <v>0</v>
      </c>
      <c r="R194" s="86" t="str">
        <f t="shared" si="53"/>
        <v/>
      </c>
      <c r="S194" s="65">
        <f>IFERROR(VLOOKUP(CONCATENATE($D194,S$3),加工_集計用!$A:$F,6,0),0)</f>
        <v>0</v>
      </c>
      <c r="T194" s="65">
        <f>IFERROR(VLOOKUP(CONCATENATE($D194,T$3),加工_集計用!$A:$F,6,0),0)</f>
        <v>0</v>
      </c>
      <c r="U194" s="65">
        <f>IFERROR(VLOOKUP(CONCATENATE($D194,U$3),加工_集計用!$A:$F,6,0),0)</f>
        <v>0</v>
      </c>
      <c r="V194" s="65">
        <f>IFERROR(VLOOKUP(CONCATENATE($D194,V$3),加工_集計用!$A:$F,6,0),0)</f>
        <v>0</v>
      </c>
      <c r="W194" s="65">
        <f>IFERROR(VLOOKUP(CONCATENATE($D194,W$3),加工_集計用!$A:$F,6,0),0)</f>
        <v>0</v>
      </c>
      <c r="X194" s="65">
        <f>IFERROR(VLOOKUP(CONCATENATE($D194,X$3),加工_集計用!$A:$F,6,0),0)</f>
        <v>0</v>
      </c>
      <c r="Y194" s="65">
        <f>IFERROR(VLOOKUP(CONCATENATE($D194,Y$3),加工_集計用!$A:$F,6,0),0)</f>
        <v>0</v>
      </c>
      <c r="Z194" s="65">
        <f>IFERROR(VLOOKUP(CONCATENATE($D194,Z$3),加工_集計用!$A:$F,6,0),0)</f>
        <v>0</v>
      </c>
      <c r="AA194" s="65">
        <f>IFERROR(VLOOKUP(CONCATENATE($D194,AA$3),加工_集計用!$A:$F,6,0),0)</f>
        <v>0</v>
      </c>
      <c r="AB194" s="65">
        <f>IFERROR(VLOOKUP(CONCATENATE($D194,AB$3),加工_集計用!$A:$F,6,0),0)</f>
        <v>0</v>
      </c>
      <c r="AC194" s="99"/>
      <c r="AD194" s="92">
        <f t="shared" si="54"/>
        <v>0</v>
      </c>
    </row>
    <row r="195" spans="2:30">
      <c r="B195" s="87"/>
      <c r="C195" s="97" t="s">
        <v>232</v>
      </c>
      <c r="D195" s="108" t="s">
        <v>153</v>
      </c>
      <c r="E195" s="66"/>
      <c r="F195" s="65">
        <f t="shared" si="42"/>
        <v>0</v>
      </c>
      <c r="G195" s="65">
        <f t="shared" si="43"/>
        <v>0</v>
      </c>
      <c r="H195" s="65">
        <f t="shared" si="44"/>
        <v>0</v>
      </c>
      <c r="I195" s="65">
        <f t="shared" si="45"/>
        <v>0</v>
      </c>
      <c r="J195" s="65">
        <f t="shared" si="46"/>
        <v>0</v>
      </c>
      <c r="K195" s="65">
        <f t="shared" si="47"/>
        <v>0</v>
      </c>
      <c r="L195" s="65">
        <f t="shared" si="48"/>
        <v>0</v>
      </c>
      <c r="M195" s="65">
        <f t="shared" si="49"/>
        <v>0</v>
      </c>
      <c r="N195" s="65">
        <f t="shared" si="50"/>
        <v>0</v>
      </c>
      <c r="O195" s="65">
        <f t="shared" si="51"/>
        <v>0</v>
      </c>
      <c r="P195" s="99"/>
      <c r="Q195" s="92">
        <f t="shared" si="52"/>
        <v>0</v>
      </c>
      <c r="R195" s="86" t="str">
        <f t="shared" si="53"/>
        <v/>
      </c>
      <c r="S195" s="65">
        <f>IFERROR(VLOOKUP(CONCATENATE($D195,S$3),加工_集計用!$A:$F,6,0),0)</f>
        <v>0</v>
      </c>
      <c r="T195" s="65">
        <f>IFERROR(VLOOKUP(CONCATENATE($D195,T$3),加工_集計用!$A:$F,6,0),0)</f>
        <v>0</v>
      </c>
      <c r="U195" s="65">
        <f>IFERROR(VLOOKUP(CONCATENATE($D195,U$3),加工_集計用!$A:$F,6,0),0)</f>
        <v>0</v>
      </c>
      <c r="V195" s="65">
        <f>IFERROR(VLOOKUP(CONCATENATE($D195,V$3),加工_集計用!$A:$F,6,0),0)</f>
        <v>0</v>
      </c>
      <c r="W195" s="65">
        <f>IFERROR(VLOOKUP(CONCATENATE($D195,W$3),加工_集計用!$A:$F,6,0),0)</f>
        <v>0</v>
      </c>
      <c r="X195" s="65">
        <f>IFERROR(VLOOKUP(CONCATENATE($D195,X$3),加工_集計用!$A:$F,6,0),0)</f>
        <v>0</v>
      </c>
      <c r="Y195" s="65">
        <f>IFERROR(VLOOKUP(CONCATENATE($D195,Y$3),加工_集計用!$A:$F,6,0),0)</f>
        <v>0</v>
      </c>
      <c r="Z195" s="65">
        <f>IFERROR(VLOOKUP(CONCATENATE($D195,Z$3),加工_集計用!$A:$F,6,0),0)</f>
        <v>0</v>
      </c>
      <c r="AA195" s="65">
        <f>IFERROR(VLOOKUP(CONCATENATE($D195,AA$3),加工_集計用!$A:$F,6,0),0)</f>
        <v>0</v>
      </c>
      <c r="AB195" s="65">
        <f>IFERROR(VLOOKUP(CONCATENATE($D195,AB$3),加工_集計用!$A:$F,6,0),0)</f>
        <v>0</v>
      </c>
      <c r="AC195" s="99"/>
      <c r="AD195" s="92">
        <f t="shared" si="54"/>
        <v>0</v>
      </c>
    </row>
    <row r="196" spans="2:30">
      <c r="B196" s="87"/>
      <c r="C196" s="97" t="s">
        <v>232</v>
      </c>
      <c r="D196" s="108" t="s">
        <v>262</v>
      </c>
      <c r="E196" s="66"/>
      <c r="F196" s="65">
        <f t="shared" si="42"/>
        <v>0</v>
      </c>
      <c r="G196" s="65">
        <f t="shared" si="43"/>
        <v>0</v>
      </c>
      <c r="H196" s="65">
        <f t="shared" si="44"/>
        <v>0</v>
      </c>
      <c r="I196" s="65">
        <f t="shared" si="45"/>
        <v>0</v>
      </c>
      <c r="J196" s="65">
        <f t="shared" si="46"/>
        <v>0</v>
      </c>
      <c r="K196" s="65">
        <f t="shared" si="47"/>
        <v>0</v>
      </c>
      <c r="L196" s="65">
        <f t="shared" si="48"/>
        <v>0</v>
      </c>
      <c r="M196" s="65">
        <f t="shared" si="49"/>
        <v>0</v>
      </c>
      <c r="N196" s="65">
        <f t="shared" si="50"/>
        <v>0</v>
      </c>
      <c r="O196" s="65">
        <f t="shared" si="51"/>
        <v>0</v>
      </c>
      <c r="P196" s="99"/>
      <c r="Q196" s="92">
        <f t="shared" si="52"/>
        <v>0</v>
      </c>
      <c r="R196" s="86" t="str">
        <f t="shared" si="53"/>
        <v/>
      </c>
      <c r="S196" s="65">
        <f>IFERROR(VLOOKUP(CONCATENATE($D196,S$3),加工_集計用!$A:$F,6,0),0)</f>
        <v>0</v>
      </c>
      <c r="T196" s="65">
        <f>IFERROR(VLOOKUP(CONCATENATE($D196,T$3),加工_集計用!$A:$F,6,0),0)</f>
        <v>0</v>
      </c>
      <c r="U196" s="65">
        <f>IFERROR(VLOOKUP(CONCATENATE($D196,U$3),加工_集計用!$A:$F,6,0),0)</f>
        <v>0</v>
      </c>
      <c r="V196" s="65">
        <f>IFERROR(VLOOKUP(CONCATENATE($D196,V$3),加工_集計用!$A:$F,6,0),0)</f>
        <v>0</v>
      </c>
      <c r="W196" s="65">
        <f>IFERROR(VLOOKUP(CONCATENATE($D196,W$3),加工_集計用!$A:$F,6,0),0)</f>
        <v>0</v>
      </c>
      <c r="X196" s="65">
        <f>IFERROR(VLOOKUP(CONCATENATE($D196,X$3),加工_集計用!$A:$F,6,0),0)</f>
        <v>0</v>
      </c>
      <c r="Y196" s="65">
        <f>IFERROR(VLOOKUP(CONCATENATE($D196,Y$3),加工_集計用!$A:$F,6,0),0)</f>
        <v>0</v>
      </c>
      <c r="Z196" s="65">
        <f>IFERROR(VLOOKUP(CONCATENATE($D196,Z$3),加工_集計用!$A:$F,6,0),0)</f>
        <v>0</v>
      </c>
      <c r="AA196" s="65">
        <f>IFERROR(VLOOKUP(CONCATENATE($D196,AA$3),加工_集計用!$A:$F,6,0),0)</f>
        <v>0</v>
      </c>
      <c r="AB196" s="65">
        <f>IFERROR(VLOOKUP(CONCATENATE($D196,AB$3),加工_集計用!$A:$F,6,0),0)</f>
        <v>0</v>
      </c>
      <c r="AC196" s="99"/>
      <c r="AD196" s="92">
        <f t="shared" si="54"/>
        <v>0</v>
      </c>
    </row>
    <row r="197" spans="2:30">
      <c r="B197" s="87"/>
      <c r="C197" s="97" t="s">
        <v>232</v>
      </c>
      <c r="D197" s="108" t="s">
        <v>263</v>
      </c>
      <c r="E197" s="66"/>
      <c r="F197" s="65">
        <f t="shared" si="42"/>
        <v>0</v>
      </c>
      <c r="G197" s="65">
        <f t="shared" si="43"/>
        <v>0</v>
      </c>
      <c r="H197" s="65">
        <f t="shared" si="44"/>
        <v>0</v>
      </c>
      <c r="I197" s="65">
        <f t="shared" si="45"/>
        <v>0</v>
      </c>
      <c r="J197" s="65">
        <f t="shared" si="46"/>
        <v>0</v>
      </c>
      <c r="K197" s="65">
        <f t="shared" si="47"/>
        <v>0</v>
      </c>
      <c r="L197" s="65">
        <f t="shared" si="48"/>
        <v>0</v>
      </c>
      <c r="M197" s="65">
        <f t="shared" si="49"/>
        <v>0</v>
      </c>
      <c r="N197" s="65">
        <f t="shared" si="50"/>
        <v>0</v>
      </c>
      <c r="O197" s="65">
        <f t="shared" si="51"/>
        <v>0</v>
      </c>
      <c r="P197" s="99"/>
      <c r="Q197" s="92">
        <f t="shared" si="52"/>
        <v>0</v>
      </c>
      <c r="R197" s="86" t="str">
        <f t="shared" si="53"/>
        <v/>
      </c>
      <c r="S197" s="65">
        <f>IFERROR(VLOOKUP(CONCATENATE($D197,S$3),加工_集計用!$A:$F,6,0),0)</f>
        <v>0</v>
      </c>
      <c r="T197" s="65">
        <f>IFERROR(VLOOKUP(CONCATENATE($D197,T$3),加工_集計用!$A:$F,6,0),0)</f>
        <v>0</v>
      </c>
      <c r="U197" s="65">
        <f>IFERROR(VLOOKUP(CONCATENATE($D197,U$3),加工_集計用!$A:$F,6,0),0)</f>
        <v>0</v>
      </c>
      <c r="V197" s="65">
        <f>IFERROR(VLOOKUP(CONCATENATE($D197,V$3),加工_集計用!$A:$F,6,0),0)</f>
        <v>0</v>
      </c>
      <c r="W197" s="65">
        <f>IFERROR(VLOOKUP(CONCATENATE($D197,W$3),加工_集計用!$A:$F,6,0),0)</f>
        <v>0</v>
      </c>
      <c r="X197" s="65">
        <f>IFERROR(VLOOKUP(CONCATENATE($D197,X$3),加工_集計用!$A:$F,6,0),0)</f>
        <v>0</v>
      </c>
      <c r="Y197" s="65">
        <f>IFERROR(VLOOKUP(CONCATENATE($D197,Y$3),加工_集計用!$A:$F,6,0),0)</f>
        <v>0</v>
      </c>
      <c r="Z197" s="65">
        <f>IFERROR(VLOOKUP(CONCATENATE($D197,Z$3),加工_集計用!$A:$F,6,0),0)</f>
        <v>0</v>
      </c>
      <c r="AA197" s="65">
        <f>IFERROR(VLOOKUP(CONCATENATE($D197,AA$3),加工_集計用!$A:$F,6,0),0)</f>
        <v>0</v>
      </c>
      <c r="AB197" s="65">
        <f>IFERROR(VLOOKUP(CONCATENATE($D197,AB$3),加工_集計用!$A:$F,6,0),0)</f>
        <v>0</v>
      </c>
      <c r="AC197" s="99"/>
      <c r="AD197" s="92">
        <f t="shared" si="54"/>
        <v>0</v>
      </c>
    </row>
    <row r="198" spans="2:30">
      <c r="B198" s="87"/>
      <c r="C198" s="97" t="s">
        <v>232</v>
      </c>
      <c r="D198" s="108" t="s">
        <v>264</v>
      </c>
      <c r="E198" s="66"/>
      <c r="F198" s="65">
        <f t="shared" si="42"/>
        <v>0</v>
      </c>
      <c r="G198" s="65">
        <f t="shared" si="43"/>
        <v>0</v>
      </c>
      <c r="H198" s="65">
        <f t="shared" si="44"/>
        <v>0</v>
      </c>
      <c r="I198" s="65">
        <f t="shared" si="45"/>
        <v>0</v>
      </c>
      <c r="J198" s="65">
        <f t="shared" si="46"/>
        <v>0</v>
      </c>
      <c r="K198" s="65">
        <f t="shared" si="47"/>
        <v>0</v>
      </c>
      <c r="L198" s="65">
        <f t="shared" si="48"/>
        <v>0</v>
      </c>
      <c r="M198" s="65">
        <f t="shared" si="49"/>
        <v>0</v>
      </c>
      <c r="N198" s="65">
        <f t="shared" si="50"/>
        <v>0</v>
      </c>
      <c r="O198" s="65">
        <f t="shared" si="51"/>
        <v>0</v>
      </c>
      <c r="P198" s="99"/>
      <c r="Q198" s="92">
        <f t="shared" si="52"/>
        <v>0</v>
      </c>
      <c r="R198" s="86" t="str">
        <f t="shared" si="53"/>
        <v/>
      </c>
      <c r="S198" s="65">
        <f>IFERROR(VLOOKUP(CONCATENATE($D198,S$3),加工_集計用!$A:$F,6,0),0)</f>
        <v>0</v>
      </c>
      <c r="T198" s="65">
        <f>IFERROR(VLOOKUP(CONCATENATE($D198,T$3),加工_集計用!$A:$F,6,0),0)</f>
        <v>0</v>
      </c>
      <c r="U198" s="65">
        <f>IFERROR(VLOOKUP(CONCATENATE($D198,U$3),加工_集計用!$A:$F,6,0),0)</f>
        <v>0</v>
      </c>
      <c r="V198" s="65">
        <f>IFERROR(VLOOKUP(CONCATENATE($D198,V$3),加工_集計用!$A:$F,6,0),0)</f>
        <v>0</v>
      </c>
      <c r="W198" s="65">
        <f>IFERROR(VLOOKUP(CONCATENATE($D198,W$3),加工_集計用!$A:$F,6,0),0)</f>
        <v>0</v>
      </c>
      <c r="X198" s="65">
        <f>IFERROR(VLOOKUP(CONCATENATE($D198,X$3),加工_集計用!$A:$F,6,0),0)</f>
        <v>0</v>
      </c>
      <c r="Y198" s="65">
        <f>IFERROR(VLOOKUP(CONCATENATE($D198,Y$3),加工_集計用!$A:$F,6,0),0)</f>
        <v>0</v>
      </c>
      <c r="Z198" s="65">
        <f>IFERROR(VLOOKUP(CONCATENATE($D198,Z$3),加工_集計用!$A:$F,6,0),0)</f>
        <v>0</v>
      </c>
      <c r="AA198" s="65">
        <f>IFERROR(VLOOKUP(CONCATENATE($D198,AA$3),加工_集計用!$A:$F,6,0),0)</f>
        <v>0</v>
      </c>
      <c r="AB198" s="65">
        <f>IFERROR(VLOOKUP(CONCATENATE($D198,AB$3),加工_集計用!$A:$F,6,0),0)</f>
        <v>0</v>
      </c>
      <c r="AC198" s="99"/>
      <c r="AD198" s="92">
        <f t="shared" si="54"/>
        <v>0</v>
      </c>
    </row>
    <row r="199" spans="2:30">
      <c r="B199" s="87" t="s">
        <v>265</v>
      </c>
      <c r="C199" s="97" t="s">
        <v>232</v>
      </c>
      <c r="D199" s="108" t="s">
        <v>154</v>
      </c>
      <c r="E199" s="66"/>
      <c r="F199" s="65">
        <f t="shared" ref="F199:F222" si="55">S199</f>
        <v>0</v>
      </c>
      <c r="G199" s="65">
        <f t="shared" ref="G199:G222" si="56">T199</f>
        <v>0</v>
      </c>
      <c r="H199" s="65">
        <f t="shared" ref="H199:H222" si="57">U199</f>
        <v>0</v>
      </c>
      <c r="I199" s="65">
        <f t="shared" ref="I199:I222" si="58">V199</f>
        <v>0</v>
      </c>
      <c r="J199" s="65">
        <f t="shared" ref="J199:J222" si="59">W199</f>
        <v>0</v>
      </c>
      <c r="K199" s="65">
        <f t="shared" ref="K199:K222" si="60">X199</f>
        <v>0</v>
      </c>
      <c r="L199" s="65">
        <f t="shared" ref="L199:L222" si="61">Y199</f>
        <v>0</v>
      </c>
      <c r="M199" s="65">
        <f t="shared" ref="M199:M222" si="62">Z199</f>
        <v>0</v>
      </c>
      <c r="N199" s="65">
        <f t="shared" ref="N199:N222" si="63">AA199</f>
        <v>0</v>
      </c>
      <c r="O199" s="65">
        <f t="shared" ref="O199:O222" si="64">AB199</f>
        <v>0</v>
      </c>
      <c r="P199" s="99"/>
      <c r="Q199" s="92">
        <f t="shared" si="52"/>
        <v>0</v>
      </c>
      <c r="R199" s="86" t="str">
        <f t="shared" si="53"/>
        <v/>
      </c>
      <c r="S199" s="65">
        <f>IFERROR(VLOOKUP(CONCATENATE($D199,S$3),加工_集計用!$A:$F,6,0),0)</f>
        <v>0</v>
      </c>
      <c r="T199" s="65">
        <f>IFERROR(VLOOKUP(CONCATENATE($D199,T$3),加工_集計用!$A:$F,6,0),0)</f>
        <v>0</v>
      </c>
      <c r="U199" s="65">
        <f>IFERROR(VLOOKUP(CONCATENATE($D199,U$3),加工_集計用!$A:$F,6,0),0)</f>
        <v>0</v>
      </c>
      <c r="V199" s="65">
        <f>IFERROR(VLOOKUP(CONCATENATE($D199,V$3),加工_集計用!$A:$F,6,0),0)</f>
        <v>0</v>
      </c>
      <c r="W199" s="65">
        <f>IFERROR(VLOOKUP(CONCATENATE($D199,W$3),加工_集計用!$A:$F,6,0),0)</f>
        <v>0</v>
      </c>
      <c r="X199" s="65">
        <f>IFERROR(VLOOKUP(CONCATENATE($D199,X$3),加工_集計用!$A:$F,6,0),0)</f>
        <v>0</v>
      </c>
      <c r="Y199" s="65">
        <f>IFERROR(VLOOKUP(CONCATENATE($D199,Y$3),加工_集計用!$A:$F,6,0),0)</f>
        <v>0</v>
      </c>
      <c r="Z199" s="65">
        <f>IFERROR(VLOOKUP(CONCATENATE($D199,Z$3),加工_集計用!$A:$F,6,0),0)</f>
        <v>0</v>
      </c>
      <c r="AA199" s="65">
        <f>IFERROR(VLOOKUP(CONCATENATE($D199,AA$3),加工_集計用!$A:$F,6,0),0)</f>
        <v>0</v>
      </c>
      <c r="AB199" s="65">
        <f>IFERROR(VLOOKUP(CONCATENATE($D199,AB$3),加工_集計用!$A:$F,6,0),0)</f>
        <v>0</v>
      </c>
      <c r="AC199" s="99"/>
      <c r="AD199" s="92">
        <f t="shared" si="54"/>
        <v>0</v>
      </c>
    </row>
    <row r="200" spans="2:30">
      <c r="B200" s="87" t="s">
        <v>266</v>
      </c>
      <c r="C200" s="97" t="s">
        <v>232</v>
      </c>
      <c r="D200" s="108" t="s">
        <v>267</v>
      </c>
      <c r="E200" s="66"/>
      <c r="F200" s="65">
        <f t="shared" si="55"/>
        <v>0</v>
      </c>
      <c r="G200" s="65">
        <f t="shared" si="56"/>
        <v>0</v>
      </c>
      <c r="H200" s="65">
        <f t="shared" si="57"/>
        <v>0</v>
      </c>
      <c r="I200" s="65">
        <f t="shared" si="58"/>
        <v>0</v>
      </c>
      <c r="J200" s="65">
        <f t="shared" si="59"/>
        <v>0</v>
      </c>
      <c r="K200" s="65">
        <f t="shared" si="60"/>
        <v>0</v>
      </c>
      <c r="L200" s="65">
        <f t="shared" si="61"/>
        <v>0</v>
      </c>
      <c r="M200" s="65">
        <f t="shared" si="62"/>
        <v>0</v>
      </c>
      <c r="N200" s="65">
        <f t="shared" si="63"/>
        <v>0</v>
      </c>
      <c r="O200" s="65">
        <f t="shared" si="64"/>
        <v>0</v>
      </c>
      <c r="P200" s="99"/>
      <c r="Q200" s="92">
        <f t="shared" si="52"/>
        <v>0</v>
      </c>
      <c r="R200" s="86" t="str">
        <f t="shared" si="53"/>
        <v/>
      </c>
      <c r="S200" s="65">
        <f>IFERROR(VLOOKUP(CONCATENATE($D200,S$3),加工_集計用!$A:$F,6,0),0)</f>
        <v>0</v>
      </c>
      <c r="T200" s="65">
        <f>IFERROR(VLOOKUP(CONCATENATE($D200,T$3),加工_集計用!$A:$F,6,0),0)</f>
        <v>0</v>
      </c>
      <c r="U200" s="65">
        <f>IFERROR(VLOOKUP(CONCATENATE($D200,U$3),加工_集計用!$A:$F,6,0),0)</f>
        <v>0</v>
      </c>
      <c r="V200" s="65">
        <f>IFERROR(VLOOKUP(CONCATENATE($D200,V$3),加工_集計用!$A:$F,6,0),0)</f>
        <v>0</v>
      </c>
      <c r="W200" s="65">
        <f>IFERROR(VLOOKUP(CONCATENATE($D200,W$3),加工_集計用!$A:$F,6,0),0)</f>
        <v>0</v>
      </c>
      <c r="X200" s="65">
        <f>IFERROR(VLOOKUP(CONCATENATE($D200,X$3),加工_集計用!$A:$F,6,0),0)</f>
        <v>0</v>
      </c>
      <c r="Y200" s="65">
        <f>IFERROR(VLOOKUP(CONCATENATE($D200,Y$3),加工_集計用!$A:$F,6,0),0)</f>
        <v>0</v>
      </c>
      <c r="Z200" s="65">
        <f>IFERROR(VLOOKUP(CONCATENATE($D200,Z$3),加工_集計用!$A:$F,6,0),0)</f>
        <v>0</v>
      </c>
      <c r="AA200" s="65">
        <f>IFERROR(VLOOKUP(CONCATENATE($D200,AA$3),加工_集計用!$A:$F,6,0),0)</f>
        <v>0</v>
      </c>
      <c r="AB200" s="65">
        <f>IFERROR(VLOOKUP(CONCATENATE($D200,AB$3),加工_集計用!$A:$F,6,0),0)</f>
        <v>0</v>
      </c>
      <c r="AC200" s="99"/>
      <c r="AD200" s="92">
        <f t="shared" si="54"/>
        <v>0</v>
      </c>
    </row>
    <row r="201" spans="2:30">
      <c r="B201" s="87" t="s">
        <v>137</v>
      </c>
      <c r="C201" s="97" t="s">
        <v>232</v>
      </c>
      <c r="D201" s="108" t="s">
        <v>268</v>
      </c>
      <c r="E201" s="66"/>
      <c r="F201" s="65">
        <f t="shared" si="55"/>
        <v>0</v>
      </c>
      <c r="G201" s="65">
        <f t="shared" si="56"/>
        <v>0</v>
      </c>
      <c r="H201" s="65">
        <f t="shared" si="57"/>
        <v>0</v>
      </c>
      <c r="I201" s="65">
        <f t="shared" si="58"/>
        <v>0</v>
      </c>
      <c r="J201" s="65">
        <f t="shared" si="59"/>
        <v>0</v>
      </c>
      <c r="K201" s="65">
        <f t="shared" si="60"/>
        <v>0</v>
      </c>
      <c r="L201" s="65">
        <f t="shared" si="61"/>
        <v>0</v>
      </c>
      <c r="M201" s="65">
        <f t="shared" si="62"/>
        <v>0</v>
      </c>
      <c r="N201" s="65">
        <f t="shared" si="63"/>
        <v>0</v>
      </c>
      <c r="O201" s="65">
        <f t="shared" si="64"/>
        <v>0</v>
      </c>
      <c r="P201" s="99"/>
      <c r="Q201" s="92">
        <f t="shared" si="52"/>
        <v>0</v>
      </c>
      <c r="R201" s="86" t="str">
        <f t="shared" si="53"/>
        <v/>
      </c>
      <c r="S201" s="65">
        <f>IFERROR(VLOOKUP(CONCATENATE($D201,S$3),加工_集計用!$A:$F,6,0),0)</f>
        <v>0</v>
      </c>
      <c r="T201" s="65">
        <f>IFERROR(VLOOKUP(CONCATENATE($D201,T$3),加工_集計用!$A:$F,6,0),0)</f>
        <v>0</v>
      </c>
      <c r="U201" s="65">
        <f>IFERROR(VLOOKUP(CONCATENATE($D201,U$3),加工_集計用!$A:$F,6,0),0)</f>
        <v>0</v>
      </c>
      <c r="V201" s="65">
        <f>IFERROR(VLOOKUP(CONCATENATE($D201,V$3),加工_集計用!$A:$F,6,0),0)</f>
        <v>0</v>
      </c>
      <c r="W201" s="65">
        <f>IFERROR(VLOOKUP(CONCATENATE($D201,W$3),加工_集計用!$A:$F,6,0),0)</f>
        <v>0</v>
      </c>
      <c r="X201" s="65">
        <f>IFERROR(VLOOKUP(CONCATENATE($D201,X$3),加工_集計用!$A:$F,6,0),0)</f>
        <v>0</v>
      </c>
      <c r="Y201" s="65">
        <f>IFERROR(VLOOKUP(CONCATENATE($D201,Y$3),加工_集計用!$A:$F,6,0),0)</f>
        <v>0</v>
      </c>
      <c r="Z201" s="65">
        <f>IFERROR(VLOOKUP(CONCATENATE($D201,Z$3),加工_集計用!$A:$F,6,0),0)</f>
        <v>0</v>
      </c>
      <c r="AA201" s="65">
        <f>IFERROR(VLOOKUP(CONCATENATE($D201,AA$3),加工_集計用!$A:$F,6,0),0)</f>
        <v>0</v>
      </c>
      <c r="AB201" s="65">
        <f>IFERROR(VLOOKUP(CONCATENATE($D201,AB$3),加工_集計用!$A:$F,6,0),0)</f>
        <v>0</v>
      </c>
      <c r="AC201" s="99"/>
      <c r="AD201" s="92">
        <f t="shared" si="54"/>
        <v>0</v>
      </c>
    </row>
    <row r="202" spans="2:30">
      <c r="B202" s="87" t="s">
        <v>269</v>
      </c>
      <c r="C202" s="97" t="s">
        <v>232</v>
      </c>
      <c r="D202" s="108" t="s">
        <v>270</v>
      </c>
      <c r="E202" s="66"/>
      <c r="F202" s="65">
        <f t="shared" si="55"/>
        <v>0</v>
      </c>
      <c r="G202" s="65">
        <f t="shared" si="56"/>
        <v>0</v>
      </c>
      <c r="H202" s="65">
        <f t="shared" si="57"/>
        <v>0</v>
      </c>
      <c r="I202" s="65">
        <f t="shared" si="58"/>
        <v>0</v>
      </c>
      <c r="J202" s="65">
        <f t="shared" si="59"/>
        <v>0</v>
      </c>
      <c r="K202" s="65">
        <f t="shared" si="60"/>
        <v>0</v>
      </c>
      <c r="L202" s="65">
        <f t="shared" si="61"/>
        <v>0</v>
      </c>
      <c r="M202" s="65">
        <f t="shared" si="62"/>
        <v>0</v>
      </c>
      <c r="N202" s="65">
        <f t="shared" si="63"/>
        <v>0</v>
      </c>
      <c r="O202" s="65">
        <f t="shared" si="64"/>
        <v>0</v>
      </c>
      <c r="P202" s="99"/>
      <c r="Q202" s="92">
        <f t="shared" si="52"/>
        <v>0</v>
      </c>
      <c r="R202" s="86" t="str">
        <f t="shared" si="53"/>
        <v/>
      </c>
      <c r="S202" s="65">
        <f>IFERROR(VLOOKUP(CONCATENATE($D202,S$3),加工_集計用!$A:$F,6,0),0)</f>
        <v>0</v>
      </c>
      <c r="T202" s="65">
        <f>IFERROR(VLOOKUP(CONCATENATE($D202,T$3),加工_集計用!$A:$F,6,0),0)</f>
        <v>0</v>
      </c>
      <c r="U202" s="65">
        <f>IFERROR(VLOOKUP(CONCATENATE($D202,U$3),加工_集計用!$A:$F,6,0),0)</f>
        <v>0</v>
      </c>
      <c r="V202" s="65">
        <f>IFERROR(VLOOKUP(CONCATENATE($D202,V$3),加工_集計用!$A:$F,6,0),0)</f>
        <v>0</v>
      </c>
      <c r="W202" s="65">
        <f>IFERROR(VLOOKUP(CONCATENATE($D202,W$3),加工_集計用!$A:$F,6,0),0)</f>
        <v>0</v>
      </c>
      <c r="X202" s="65">
        <f>IFERROR(VLOOKUP(CONCATENATE($D202,X$3),加工_集計用!$A:$F,6,0),0)</f>
        <v>0</v>
      </c>
      <c r="Y202" s="65">
        <f>IFERROR(VLOOKUP(CONCATENATE($D202,Y$3),加工_集計用!$A:$F,6,0),0)</f>
        <v>0</v>
      </c>
      <c r="Z202" s="65">
        <f>IFERROR(VLOOKUP(CONCATENATE($D202,Z$3),加工_集計用!$A:$F,6,0),0)</f>
        <v>0</v>
      </c>
      <c r="AA202" s="65">
        <f>IFERROR(VLOOKUP(CONCATENATE($D202,AA$3),加工_集計用!$A:$F,6,0),0)</f>
        <v>0</v>
      </c>
      <c r="AB202" s="65">
        <f>IFERROR(VLOOKUP(CONCATENATE($D202,AB$3),加工_集計用!$A:$F,6,0),0)</f>
        <v>0</v>
      </c>
      <c r="AC202" s="99"/>
      <c r="AD202" s="92">
        <f t="shared" si="54"/>
        <v>0</v>
      </c>
    </row>
    <row r="203" spans="2:30">
      <c r="B203" s="87" t="s">
        <v>271</v>
      </c>
      <c r="C203" s="97" t="s">
        <v>232</v>
      </c>
      <c r="D203" s="108" t="s">
        <v>272</v>
      </c>
      <c r="E203" s="66"/>
      <c r="F203" s="65">
        <f t="shared" si="55"/>
        <v>0</v>
      </c>
      <c r="G203" s="65">
        <f t="shared" si="56"/>
        <v>0</v>
      </c>
      <c r="H203" s="65">
        <f t="shared" si="57"/>
        <v>0</v>
      </c>
      <c r="I203" s="65">
        <f t="shared" si="58"/>
        <v>0</v>
      </c>
      <c r="J203" s="65">
        <f t="shared" si="59"/>
        <v>0</v>
      </c>
      <c r="K203" s="65">
        <f t="shared" si="60"/>
        <v>0</v>
      </c>
      <c r="L203" s="65">
        <f t="shared" si="61"/>
        <v>0</v>
      </c>
      <c r="M203" s="65">
        <f t="shared" si="62"/>
        <v>0</v>
      </c>
      <c r="N203" s="65">
        <f t="shared" si="63"/>
        <v>0</v>
      </c>
      <c r="O203" s="65">
        <f t="shared" si="64"/>
        <v>0</v>
      </c>
      <c r="P203" s="99"/>
      <c r="Q203" s="92">
        <f t="shared" si="52"/>
        <v>0</v>
      </c>
      <c r="R203" s="86" t="str">
        <f t="shared" si="53"/>
        <v/>
      </c>
      <c r="S203" s="65">
        <f>IFERROR(VLOOKUP(CONCATENATE($D203,S$3),加工_集計用!$A:$F,6,0),0)</f>
        <v>0</v>
      </c>
      <c r="T203" s="65">
        <f>IFERROR(VLOOKUP(CONCATENATE($D203,T$3),加工_集計用!$A:$F,6,0),0)</f>
        <v>0</v>
      </c>
      <c r="U203" s="65">
        <f>IFERROR(VLOOKUP(CONCATENATE($D203,U$3),加工_集計用!$A:$F,6,0),0)</f>
        <v>0</v>
      </c>
      <c r="V203" s="65">
        <f>IFERROR(VLOOKUP(CONCATENATE($D203,V$3),加工_集計用!$A:$F,6,0),0)</f>
        <v>0</v>
      </c>
      <c r="W203" s="65">
        <f>IFERROR(VLOOKUP(CONCATENATE($D203,W$3),加工_集計用!$A:$F,6,0),0)</f>
        <v>0</v>
      </c>
      <c r="X203" s="65">
        <f>IFERROR(VLOOKUP(CONCATENATE($D203,X$3),加工_集計用!$A:$F,6,0),0)</f>
        <v>0</v>
      </c>
      <c r="Y203" s="65">
        <f>IFERROR(VLOOKUP(CONCATENATE($D203,Y$3),加工_集計用!$A:$F,6,0),0)</f>
        <v>0</v>
      </c>
      <c r="Z203" s="65">
        <f>IFERROR(VLOOKUP(CONCATENATE($D203,Z$3),加工_集計用!$A:$F,6,0),0)</f>
        <v>0</v>
      </c>
      <c r="AA203" s="65">
        <f>IFERROR(VLOOKUP(CONCATENATE($D203,AA$3),加工_集計用!$A:$F,6,0),0)</f>
        <v>0</v>
      </c>
      <c r="AB203" s="65">
        <f>IFERROR(VLOOKUP(CONCATENATE($D203,AB$3),加工_集計用!$A:$F,6,0),0)</f>
        <v>0</v>
      </c>
      <c r="AC203" s="99"/>
      <c r="AD203" s="92">
        <f t="shared" si="54"/>
        <v>0</v>
      </c>
    </row>
    <row r="204" spans="2:30">
      <c r="B204" s="87"/>
      <c r="C204" s="97" t="s">
        <v>232</v>
      </c>
      <c r="D204" s="108" t="s">
        <v>273</v>
      </c>
      <c r="E204" s="66"/>
      <c r="F204" s="65">
        <f t="shared" si="55"/>
        <v>0</v>
      </c>
      <c r="G204" s="65">
        <f t="shared" si="56"/>
        <v>0</v>
      </c>
      <c r="H204" s="65">
        <f t="shared" si="57"/>
        <v>0</v>
      </c>
      <c r="I204" s="65">
        <f t="shared" si="58"/>
        <v>0</v>
      </c>
      <c r="J204" s="65">
        <f t="shared" si="59"/>
        <v>0</v>
      </c>
      <c r="K204" s="65">
        <f t="shared" si="60"/>
        <v>0</v>
      </c>
      <c r="L204" s="65">
        <f t="shared" si="61"/>
        <v>0</v>
      </c>
      <c r="M204" s="65">
        <f t="shared" si="62"/>
        <v>0</v>
      </c>
      <c r="N204" s="65">
        <f t="shared" si="63"/>
        <v>0</v>
      </c>
      <c r="O204" s="65">
        <f t="shared" si="64"/>
        <v>0</v>
      </c>
      <c r="P204" s="99"/>
      <c r="Q204" s="92">
        <f t="shared" si="52"/>
        <v>0</v>
      </c>
      <c r="R204" s="86" t="str">
        <f t="shared" si="53"/>
        <v/>
      </c>
      <c r="S204" s="65">
        <f>IFERROR(VLOOKUP(CONCATENATE($D204,S$3),加工_集計用!$A:$F,6,0),0)</f>
        <v>0</v>
      </c>
      <c r="T204" s="65">
        <f>IFERROR(VLOOKUP(CONCATENATE($D204,T$3),加工_集計用!$A:$F,6,0),0)</f>
        <v>0</v>
      </c>
      <c r="U204" s="65">
        <f>IFERROR(VLOOKUP(CONCATENATE($D204,U$3),加工_集計用!$A:$F,6,0),0)</f>
        <v>0</v>
      </c>
      <c r="V204" s="65">
        <f>IFERROR(VLOOKUP(CONCATENATE($D204,V$3),加工_集計用!$A:$F,6,0),0)</f>
        <v>0</v>
      </c>
      <c r="W204" s="65">
        <f>IFERROR(VLOOKUP(CONCATENATE($D204,W$3),加工_集計用!$A:$F,6,0),0)</f>
        <v>0</v>
      </c>
      <c r="X204" s="65">
        <f>IFERROR(VLOOKUP(CONCATENATE($D204,X$3),加工_集計用!$A:$F,6,0),0)</f>
        <v>0</v>
      </c>
      <c r="Y204" s="65">
        <f>IFERROR(VLOOKUP(CONCATENATE($D204,Y$3),加工_集計用!$A:$F,6,0),0)</f>
        <v>0</v>
      </c>
      <c r="Z204" s="65">
        <f>IFERROR(VLOOKUP(CONCATENATE($D204,Z$3),加工_集計用!$A:$F,6,0),0)</f>
        <v>0</v>
      </c>
      <c r="AA204" s="65">
        <f>IFERROR(VLOOKUP(CONCATENATE($D204,AA$3),加工_集計用!$A:$F,6,0),0)</f>
        <v>0</v>
      </c>
      <c r="AB204" s="65">
        <f>IFERROR(VLOOKUP(CONCATENATE($D204,AB$3),加工_集計用!$A:$F,6,0),0)</f>
        <v>0</v>
      </c>
      <c r="AC204" s="99"/>
      <c r="AD204" s="92">
        <f t="shared" si="54"/>
        <v>0</v>
      </c>
    </row>
    <row r="205" spans="2:30">
      <c r="B205" s="87"/>
      <c r="C205" s="97" t="s">
        <v>232</v>
      </c>
      <c r="D205" s="108" t="s">
        <v>155</v>
      </c>
      <c r="E205" s="66"/>
      <c r="F205" s="65">
        <f t="shared" si="55"/>
        <v>0</v>
      </c>
      <c r="G205" s="65">
        <f t="shared" si="56"/>
        <v>0</v>
      </c>
      <c r="H205" s="65">
        <f t="shared" si="57"/>
        <v>0</v>
      </c>
      <c r="I205" s="65">
        <f t="shared" si="58"/>
        <v>0</v>
      </c>
      <c r="J205" s="65">
        <f t="shared" si="59"/>
        <v>0</v>
      </c>
      <c r="K205" s="65">
        <f t="shared" si="60"/>
        <v>0</v>
      </c>
      <c r="L205" s="65">
        <f t="shared" si="61"/>
        <v>0</v>
      </c>
      <c r="M205" s="65">
        <f t="shared" si="62"/>
        <v>0</v>
      </c>
      <c r="N205" s="65">
        <f t="shared" si="63"/>
        <v>0</v>
      </c>
      <c r="O205" s="65">
        <f t="shared" si="64"/>
        <v>0</v>
      </c>
      <c r="P205" s="99"/>
      <c r="Q205" s="92">
        <f t="shared" si="52"/>
        <v>0</v>
      </c>
      <c r="R205" s="86" t="str">
        <f t="shared" si="53"/>
        <v/>
      </c>
      <c r="S205" s="65">
        <f>IFERROR(VLOOKUP(CONCATENATE($D205,S$3),加工_集計用!$A:$F,6,0),0)</f>
        <v>0</v>
      </c>
      <c r="T205" s="65">
        <f>IFERROR(VLOOKUP(CONCATENATE($D205,T$3),加工_集計用!$A:$F,6,0),0)</f>
        <v>0</v>
      </c>
      <c r="U205" s="65">
        <f>IFERROR(VLOOKUP(CONCATENATE($D205,U$3),加工_集計用!$A:$F,6,0),0)</f>
        <v>0</v>
      </c>
      <c r="V205" s="65">
        <f>IFERROR(VLOOKUP(CONCATENATE($D205,V$3),加工_集計用!$A:$F,6,0),0)</f>
        <v>0</v>
      </c>
      <c r="W205" s="65">
        <f>IFERROR(VLOOKUP(CONCATENATE($D205,W$3),加工_集計用!$A:$F,6,0),0)</f>
        <v>0</v>
      </c>
      <c r="X205" s="65">
        <f>IFERROR(VLOOKUP(CONCATENATE($D205,X$3),加工_集計用!$A:$F,6,0),0)</f>
        <v>0</v>
      </c>
      <c r="Y205" s="65">
        <f>IFERROR(VLOOKUP(CONCATENATE($D205,Y$3),加工_集計用!$A:$F,6,0),0)</f>
        <v>0</v>
      </c>
      <c r="Z205" s="65">
        <f>IFERROR(VLOOKUP(CONCATENATE($D205,Z$3),加工_集計用!$A:$F,6,0),0)</f>
        <v>0</v>
      </c>
      <c r="AA205" s="65">
        <f>IFERROR(VLOOKUP(CONCATENATE($D205,AA$3),加工_集計用!$A:$F,6,0),0)</f>
        <v>0</v>
      </c>
      <c r="AB205" s="65">
        <f>IFERROR(VLOOKUP(CONCATENATE($D205,AB$3),加工_集計用!$A:$F,6,0),0)</f>
        <v>0</v>
      </c>
      <c r="AC205" s="99"/>
      <c r="AD205" s="92">
        <f t="shared" si="54"/>
        <v>0</v>
      </c>
    </row>
    <row r="206" spans="2:30">
      <c r="B206" s="87"/>
      <c r="C206" s="97" t="s">
        <v>232</v>
      </c>
      <c r="D206" s="108" t="s">
        <v>156</v>
      </c>
      <c r="E206" s="66"/>
      <c r="F206" s="65">
        <f t="shared" si="55"/>
        <v>0</v>
      </c>
      <c r="G206" s="65">
        <f t="shared" si="56"/>
        <v>0</v>
      </c>
      <c r="H206" s="65">
        <f t="shared" si="57"/>
        <v>0</v>
      </c>
      <c r="I206" s="65">
        <f t="shared" si="58"/>
        <v>0</v>
      </c>
      <c r="J206" s="65">
        <f t="shared" si="59"/>
        <v>0</v>
      </c>
      <c r="K206" s="65">
        <f t="shared" si="60"/>
        <v>0</v>
      </c>
      <c r="L206" s="65">
        <f t="shared" si="61"/>
        <v>0</v>
      </c>
      <c r="M206" s="65">
        <f t="shared" si="62"/>
        <v>0</v>
      </c>
      <c r="N206" s="65">
        <f t="shared" si="63"/>
        <v>0</v>
      </c>
      <c r="O206" s="65">
        <f t="shared" si="64"/>
        <v>0</v>
      </c>
      <c r="P206" s="99"/>
      <c r="Q206" s="92">
        <f t="shared" si="52"/>
        <v>0</v>
      </c>
      <c r="R206" s="86" t="str">
        <f t="shared" si="53"/>
        <v/>
      </c>
      <c r="S206" s="65">
        <f>IFERROR(VLOOKUP(CONCATENATE($D206,S$3),加工_集計用!$A:$F,6,0),0)</f>
        <v>0</v>
      </c>
      <c r="T206" s="65">
        <f>IFERROR(VLOOKUP(CONCATENATE($D206,T$3),加工_集計用!$A:$F,6,0),0)</f>
        <v>0</v>
      </c>
      <c r="U206" s="65">
        <f>IFERROR(VLOOKUP(CONCATENATE($D206,U$3),加工_集計用!$A:$F,6,0),0)</f>
        <v>0</v>
      </c>
      <c r="V206" s="65">
        <f>IFERROR(VLOOKUP(CONCATENATE($D206,V$3),加工_集計用!$A:$F,6,0),0)</f>
        <v>0</v>
      </c>
      <c r="W206" s="65">
        <f>IFERROR(VLOOKUP(CONCATENATE($D206,W$3),加工_集計用!$A:$F,6,0),0)</f>
        <v>0</v>
      </c>
      <c r="X206" s="65">
        <f>IFERROR(VLOOKUP(CONCATENATE($D206,X$3),加工_集計用!$A:$F,6,0),0)</f>
        <v>0</v>
      </c>
      <c r="Y206" s="65">
        <f>IFERROR(VLOOKUP(CONCATENATE($D206,Y$3),加工_集計用!$A:$F,6,0),0)</f>
        <v>0</v>
      </c>
      <c r="Z206" s="65">
        <f>IFERROR(VLOOKUP(CONCATENATE($D206,Z$3),加工_集計用!$A:$F,6,0),0)</f>
        <v>0</v>
      </c>
      <c r="AA206" s="65">
        <f>IFERROR(VLOOKUP(CONCATENATE($D206,AA$3),加工_集計用!$A:$F,6,0),0)</f>
        <v>0</v>
      </c>
      <c r="AB206" s="65">
        <f>IFERROR(VLOOKUP(CONCATENATE($D206,AB$3),加工_集計用!$A:$F,6,0),0)</f>
        <v>0</v>
      </c>
      <c r="AC206" s="99"/>
      <c r="AD206" s="92">
        <f t="shared" si="54"/>
        <v>0</v>
      </c>
    </row>
    <row r="207" spans="2:30">
      <c r="B207" s="87"/>
      <c r="C207" s="97" t="s">
        <v>232</v>
      </c>
      <c r="D207" s="108" t="s">
        <v>274</v>
      </c>
      <c r="E207" s="66"/>
      <c r="F207" s="65">
        <f t="shared" si="55"/>
        <v>0</v>
      </c>
      <c r="G207" s="65">
        <f t="shared" si="56"/>
        <v>0</v>
      </c>
      <c r="H207" s="65">
        <f t="shared" si="57"/>
        <v>0</v>
      </c>
      <c r="I207" s="65">
        <f t="shared" si="58"/>
        <v>0</v>
      </c>
      <c r="J207" s="65">
        <f t="shared" si="59"/>
        <v>0</v>
      </c>
      <c r="K207" s="65">
        <f t="shared" si="60"/>
        <v>0</v>
      </c>
      <c r="L207" s="65">
        <f t="shared" si="61"/>
        <v>0</v>
      </c>
      <c r="M207" s="65">
        <f t="shared" si="62"/>
        <v>0</v>
      </c>
      <c r="N207" s="65">
        <f t="shared" si="63"/>
        <v>0</v>
      </c>
      <c r="O207" s="65">
        <f t="shared" si="64"/>
        <v>0</v>
      </c>
      <c r="P207" s="99"/>
      <c r="Q207" s="92">
        <f t="shared" si="52"/>
        <v>0</v>
      </c>
      <c r="R207" s="86" t="str">
        <f t="shared" si="53"/>
        <v/>
      </c>
      <c r="S207" s="65">
        <f>IFERROR(VLOOKUP(CONCATENATE($D207,S$3),加工_集計用!$A:$F,6,0),0)</f>
        <v>0</v>
      </c>
      <c r="T207" s="65">
        <f>IFERROR(VLOOKUP(CONCATENATE($D207,T$3),加工_集計用!$A:$F,6,0),0)</f>
        <v>0</v>
      </c>
      <c r="U207" s="65">
        <f>IFERROR(VLOOKUP(CONCATENATE($D207,U$3),加工_集計用!$A:$F,6,0),0)</f>
        <v>0</v>
      </c>
      <c r="V207" s="65">
        <f>IFERROR(VLOOKUP(CONCATENATE($D207,V$3),加工_集計用!$A:$F,6,0),0)</f>
        <v>0</v>
      </c>
      <c r="W207" s="65">
        <f>IFERROR(VLOOKUP(CONCATENATE($D207,W$3),加工_集計用!$A:$F,6,0),0)</f>
        <v>0</v>
      </c>
      <c r="X207" s="65">
        <f>IFERROR(VLOOKUP(CONCATENATE($D207,X$3),加工_集計用!$A:$F,6,0),0)</f>
        <v>0</v>
      </c>
      <c r="Y207" s="65">
        <f>IFERROR(VLOOKUP(CONCATENATE($D207,Y$3),加工_集計用!$A:$F,6,0),0)</f>
        <v>0</v>
      </c>
      <c r="Z207" s="65">
        <f>IFERROR(VLOOKUP(CONCATENATE($D207,Z$3),加工_集計用!$A:$F,6,0),0)</f>
        <v>0</v>
      </c>
      <c r="AA207" s="65">
        <f>IFERROR(VLOOKUP(CONCATENATE($D207,AA$3),加工_集計用!$A:$F,6,0),0)</f>
        <v>0</v>
      </c>
      <c r="AB207" s="65">
        <f>IFERROR(VLOOKUP(CONCATENATE($D207,AB$3),加工_集計用!$A:$F,6,0),0)</f>
        <v>0</v>
      </c>
      <c r="AC207" s="99"/>
      <c r="AD207" s="92">
        <f t="shared" si="54"/>
        <v>0</v>
      </c>
    </row>
    <row r="208" spans="2:30">
      <c r="B208" s="87"/>
      <c r="C208" s="97" t="s">
        <v>232</v>
      </c>
      <c r="D208" s="108" t="s">
        <v>275</v>
      </c>
      <c r="E208" s="66"/>
      <c r="F208" s="65">
        <f t="shared" si="55"/>
        <v>0</v>
      </c>
      <c r="G208" s="65">
        <f t="shared" si="56"/>
        <v>0</v>
      </c>
      <c r="H208" s="65">
        <f t="shared" si="57"/>
        <v>0</v>
      </c>
      <c r="I208" s="65">
        <f t="shared" si="58"/>
        <v>0</v>
      </c>
      <c r="J208" s="65">
        <f t="shared" si="59"/>
        <v>0</v>
      </c>
      <c r="K208" s="65">
        <f t="shared" si="60"/>
        <v>0</v>
      </c>
      <c r="L208" s="65">
        <f t="shared" si="61"/>
        <v>0</v>
      </c>
      <c r="M208" s="65">
        <f t="shared" si="62"/>
        <v>0</v>
      </c>
      <c r="N208" s="65">
        <f t="shared" si="63"/>
        <v>0</v>
      </c>
      <c r="O208" s="65">
        <f t="shared" si="64"/>
        <v>0</v>
      </c>
      <c r="P208" s="99"/>
      <c r="Q208" s="92">
        <f t="shared" si="52"/>
        <v>0</v>
      </c>
      <c r="R208" s="86" t="str">
        <f t="shared" si="53"/>
        <v/>
      </c>
      <c r="S208" s="65">
        <f>IFERROR(VLOOKUP(CONCATENATE($D208,S$3),加工_集計用!$A:$F,6,0),0)</f>
        <v>0</v>
      </c>
      <c r="T208" s="65">
        <f>IFERROR(VLOOKUP(CONCATENATE($D208,T$3),加工_集計用!$A:$F,6,0),0)</f>
        <v>0</v>
      </c>
      <c r="U208" s="65">
        <f>IFERROR(VLOOKUP(CONCATENATE($D208,U$3),加工_集計用!$A:$F,6,0),0)</f>
        <v>0</v>
      </c>
      <c r="V208" s="65">
        <f>IFERROR(VLOOKUP(CONCATENATE($D208,V$3),加工_集計用!$A:$F,6,0),0)</f>
        <v>0</v>
      </c>
      <c r="W208" s="65">
        <f>IFERROR(VLOOKUP(CONCATENATE($D208,W$3),加工_集計用!$A:$F,6,0),0)</f>
        <v>0</v>
      </c>
      <c r="X208" s="65">
        <f>IFERROR(VLOOKUP(CONCATENATE($D208,X$3),加工_集計用!$A:$F,6,0),0)</f>
        <v>0</v>
      </c>
      <c r="Y208" s="65">
        <f>IFERROR(VLOOKUP(CONCATENATE($D208,Y$3),加工_集計用!$A:$F,6,0),0)</f>
        <v>0</v>
      </c>
      <c r="Z208" s="65">
        <f>IFERROR(VLOOKUP(CONCATENATE($D208,Z$3),加工_集計用!$A:$F,6,0),0)</f>
        <v>0</v>
      </c>
      <c r="AA208" s="65">
        <f>IFERROR(VLOOKUP(CONCATENATE($D208,AA$3),加工_集計用!$A:$F,6,0),0)</f>
        <v>0</v>
      </c>
      <c r="AB208" s="65">
        <f>IFERROR(VLOOKUP(CONCATENATE($D208,AB$3),加工_集計用!$A:$F,6,0),0)</f>
        <v>0</v>
      </c>
      <c r="AC208" s="99"/>
      <c r="AD208" s="92">
        <f t="shared" si="54"/>
        <v>0</v>
      </c>
    </row>
    <row r="209" spans="2:30">
      <c r="B209" s="87"/>
      <c r="C209" s="97" t="s">
        <v>232</v>
      </c>
      <c r="D209" s="108" t="s">
        <v>276</v>
      </c>
      <c r="E209" s="66"/>
      <c r="F209" s="65">
        <f t="shared" si="55"/>
        <v>0</v>
      </c>
      <c r="G209" s="65">
        <f t="shared" si="56"/>
        <v>0</v>
      </c>
      <c r="H209" s="65">
        <f t="shared" si="57"/>
        <v>0</v>
      </c>
      <c r="I209" s="65">
        <f t="shared" si="58"/>
        <v>0</v>
      </c>
      <c r="J209" s="65">
        <f t="shared" si="59"/>
        <v>0</v>
      </c>
      <c r="K209" s="65">
        <f t="shared" si="60"/>
        <v>0</v>
      </c>
      <c r="L209" s="65">
        <f t="shared" si="61"/>
        <v>0</v>
      </c>
      <c r="M209" s="65">
        <f t="shared" si="62"/>
        <v>0</v>
      </c>
      <c r="N209" s="65">
        <f t="shared" si="63"/>
        <v>0</v>
      </c>
      <c r="O209" s="65">
        <f t="shared" si="64"/>
        <v>0</v>
      </c>
      <c r="P209" s="99"/>
      <c r="Q209" s="92">
        <f t="shared" si="52"/>
        <v>0</v>
      </c>
      <c r="R209" s="86" t="str">
        <f t="shared" si="53"/>
        <v/>
      </c>
      <c r="S209" s="65">
        <f>IFERROR(VLOOKUP(CONCATENATE($D209,S$3),加工_集計用!$A:$F,6,0),0)</f>
        <v>0</v>
      </c>
      <c r="T209" s="65">
        <f>IFERROR(VLOOKUP(CONCATENATE($D209,T$3),加工_集計用!$A:$F,6,0),0)</f>
        <v>0</v>
      </c>
      <c r="U209" s="65">
        <f>IFERROR(VLOOKUP(CONCATENATE($D209,U$3),加工_集計用!$A:$F,6,0),0)</f>
        <v>0</v>
      </c>
      <c r="V209" s="65">
        <f>IFERROR(VLOOKUP(CONCATENATE($D209,V$3),加工_集計用!$A:$F,6,0),0)</f>
        <v>0</v>
      </c>
      <c r="W209" s="65">
        <f>IFERROR(VLOOKUP(CONCATENATE($D209,W$3),加工_集計用!$A:$F,6,0),0)</f>
        <v>0</v>
      </c>
      <c r="X209" s="65">
        <f>IFERROR(VLOOKUP(CONCATENATE($D209,X$3),加工_集計用!$A:$F,6,0),0)</f>
        <v>0</v>
      </c>
      <c r="Y209" s="65">
        <f>IFERROR(VLOOKUP(CONCATENATE($D209,Y$3),加工_集計用!$A:$F,6,0),0)</f>
        <v>0</v>
      </c>
      <c r="Z209" s="65">
        <f>IFERROR(VLOOKUP(CONCATENATE($D209,Z$3),加工_集計用!$A:$F,6,0),0)</f>
        <v>0</v>
      </c>
      <c r="AA209" s="65">
        <f>IFERROR(VLOOKUP(CONCATENATE($D209,AA$3),加工_集計用!$A:$F,6,0),0)</f>
        <v>0</v>
      </c>
      <c r="AB209" s="65">
        <f>IFERROR(VLOOKUP(CONCATENATE($D209,AB$3),加工_集計用!$A:$F,6,0),0)</f>
        <v>0</v>
      </c>
      <c r="AC209" s="99"/>
      <c r="AD209" s="92">
        <f t="shared" si="54"/>
        <v>0</v>
      </c>
    </row>
    <row r="210" spans="2:30">
      <c r="B210" s="87"/>
      <c r="C210" s="97" t="s">
        <v>232</v>
      </c>
      <c r="D210" s="108" t="s">
        <v>277</v>
      </c>
      <c r="E210" s="66"/>
      <c r="F210" s="65">
        <f t="shared" si="55"/>
        <v>0</v>
      </c>
      <c r="G210" s="65">
        <f t="shared" si="56"/>
        <v>0</v>
      </c>
      <c r="H210" s="65">
        <f t="shared" si="57"/>
        <v>0</v>
      </c>
      <c r="I210" s="65">
        <f t="shared" si="58"/>
        <v>0</v>
      </c>
      <c r="J210" s="65">
        <f t="shared" si="59"/>
        <v>0</v>
      </c>
      <c r="K210" s="65">
        <f t="shared" si="60"/>
        <v>0</v>
      </c>
      <c r="L210" s="65">
        <f t="shared" si="61"/>
        <v>0</v>
      </c>
      <c r="M210" s="65">
        <f t="shared" si="62"/>
        <v>0</v>
      </c>
      <c r="N210" s="65">
        <f t="shared" si="63"/>
        <v>0</v>
      </c>
      <c r="O210" s="65">
        <f t="shared" si="64"/>
        <v>0</v>
      </c>
      <c r="P210" s="99"/>
      <c r="Q210" s="92">
        <f t="shared" si="52"/>
        <v>0</v>
      </c>
      <c r="R210" s="86" t="str">
        <f t="shared" si="53"/>
        <v/>
      </c>
      <c r="S210" s="65">
        <f>IFERROR(VLOOKUP(CONCATENATE($D210,S$3),加工_集計用!$A:$F,6,0),0)</f>
        <v>0</v>
      </c>
      <c r="T210" s="65">
        <f>IFERROR(VLOOKUP(CONCATENATE($D210,T$3),加工_集計用!$A:$F,6,0),0)</f>
        <v>0</v>
      </c>
      <c r="U210" s="65">
        <f>IFERROR(VLOOKUP(CONCATENATE($D210,U$3),加工_集計用!$A:$F,6,0),0)</f>
        <v>0</v>
      </c>
      <c r="V210" s="65">
        <f>IFERROR(VLOOKUP(CONCATENATE($D210,V$3),加工_集計用!$A:$F,6,0),0)</f>
        <v>0</v>
      </c>
      <c r="W210" s="65">
        <f>IFERROR(VLOOKUP(CONCATENATE($D210,W$3),加工_集計用!$A:$F,6,0),0)</f>
        <v>0</v>
      </c>
      <c r="X210" s="65">
        <f>IFERROR(VLOOKUP(CONCATENATE($D210,X$3),加工_集計用!$A:$F,6,0),0)</f>
        <v>0</v>
      </c>
      <c r="Y210" s="65">
        <f>IFERROR(VLOOKUP(CONCATENATE($D210,Y$3),加工_集計用!$A:$F,6,0),0)</f>
        <v>0</v>
      </c>
      <c r="Z210" s="65">
        <f>IFERROR(VLOOKUP(CONCATENATE($D210,Z$3),加工_集計用!$A:$F,6,0),0)</f>
        <v>0</v>
      </c>
      <c r="AA210" s="65">
        <f>IFERROR(VLOOKUP(CONCATENATE($D210,AA$3),加工_集計用!$A:$F,6,0),0)</f>
        <v>0</v>
      </c>
      <c r="AB210" s="65">
        <f>IFERROR(VLOOKUP(CONCATENATE($D210,AB$3),加工_集計用!$A:$F,6,0),0)</f>
        <v>0</v>
      </c>
      <c r="AC210" s="99"/>
      <c r="AD210" s="92">
        <f t="shared" si="54"/>
        <v>0</v>
      </c>
    </row>
    <row r="211" spans="2:30">
      <c r="B211" s="87"/>
      <c r="C211" s="97" t="s">
        <v>232</v>
      </c>
      <c r="D211" s="108" t="s">
        <v>278</v>
      </c>
      <c r="E211" s="66"/>
      <c r="F211" s="65">
        <f t="shared" si="55"/>
        <v>0</v>
      </c>
      <c r="G211" s="65">
        <f t="shared" si="56"/>
        <v>0</v>
      </c>
      <c r="H211" s="65">
        <f t="shared" si="57"/>
        <v>0</v>
      </c>
      <c r="I211" s="65">
        <f t="shared" si="58"/>
        <v>0</v>
      </c>
      <c r="J211" s="65">
        <f t="shared" si="59"/>
        <v>0</v>
      </c>
      <c r="K211" s="65">
        <f t="shared" si="60"/>
        <v>0</v>
      </c>
      <c r="L211" s="65">
        <f t="shared" si="61"/>
        <v>0</v>
      </c>
      <c r="M211" s="65">
        <f t="shared" si="62"/>
        <v>0</v>
      </c>
      <c r="N211" s="65">
        <f t="shared" si="63"/>
        <v>0</v>
      </c>
      <c r="O211" s="65">
        <f t="shared" si="64"/>
        <v>0</v>
      </c>
      <c r="P211" s="99"/>
      <c r="Q211" s="92">
        <f t="shared" si="52"/>
        <v>0</v>
      </c>
      <c r="R211" s="86" t="str">
        <f t="shared" si="53"/>
        <v/>
      </c>
      <c r="S211" s="65">
        <f>IFERROR(VLOOKUP(CONCATENATE($D211,S$3),加工_集計用!$A:$F,6,0),0)</f>
        <v>0</v>
      </c>
      <c r="T211" s="65">
        <f>IFERROR(VLOOKUP(CONCATENATE($D211,T$3),加工_集計用!$A:$F,6,0),0)</f>
        <v>0</v>
      </c>
      <c r="U211" s="65">
        <f>IFERROR(VLOOKUP(CONCATENATE($D211,U$3),加工_集計用!$A:$F,6,0),0)</f>
        <v>0</v>
      </c>
      <c r="V211" s="65">
        <f>IFERROR(VLOOKUP(CONCATENATE($D211,V$3),加工_集計用!$A:$F,6,0),0)</f>
        <v>0</v>
      </c>
      <c r="W211" s="65">
        <f>IFERROR(VLOOKUP(CONCATENATE($D211,W$3),加工_集計用!$A:$F,6,0),0)</f>
        <v>0</v>
      </c>
      <c r="X211" s="65">
        <f>IFERROR(VLOOKUP(CONCATENATE($D211,X$3),加工_集計用!$A:$F,6,0),0)</f>
        <v>0</v>
      </c>
      <c r="Y211" s="65">
        <f>IFERROR(VLOOKUP(CONCATENATE($D211,Y$3),加工_集計用!$A:$F,6,0),0)</f>
        <v>0</v>
      </c>
      <c r="Z211" s="65">
        <f>IFERROR(VLOOKUP(CONCATENATE($D211,Z$3),加工_集計用!$A:$F,6,0),0)</f>
        <v>0</v>
      </c>
      <c r="AA211" s="65">
        <f>IFERROR(VLOOKUP(CONCATENATE($D211,AA$3),加工_集計用!$A:$F,6,0),0)</f>
        <v>0</v>
      </c>
      <c r="AB211" s="65">
        <f>IFERROR(VLOOKUP(CONCATENATE($D211,AB$3),加工_集計用!$A:$F,6,0),0)</f>
        <v>0</v>
      </c>
      <c r="AC211" s="99"/>
      <c r="AD211" s="92">
        <f t="shared" si="54"/>
        <v>0</v>
      </c>
    </row>
    <row r="212" spans="2:30">
      <c r="B212" s="87"/>
      <c r="C212" s="97" t="s">
        <v>232</v>
      </c>
      <c r="D212" s="108" t="s">
        <v>279</v>
      </c>
      <c r="E212" s="66"/>
      <c r="F212" s="65">
        <f t="shared" si="55"/>
        <v>0</v>
      </c>
      <c r="G212" s="65">
        <f t="shared" si="56"/>
        <v>0</v>
      </c>
      <c r="H212" s="65">
        <f t="shared" si="57"/>
        <v>0</v>
      </c>
      <c r="I212" s="65">
        <f t="shared" si="58"/>
        <v>0</v>
      </c>
      <c r="J212" s="65">
        <f t="shared" si="59"/>
        <v>0</v>
      </c>
      <c r="K212" s="65">
        <f t="shared" si="60"/>
        <v>0</v>
      </c>
      <c r="L212" s="65">
        <f t="shared" si="61"/>
        <v>0</v>
      </c>
      <c r="M212" s="65">
        <f t="shared" si="62"/>
        <v>0</v>
      </c>
      <c r="N212" s="65">
        <f t="shared" si="63"/>
        <v>0</v>
      </c>
      <c r="O212" s="65">
        <f t="shared" si="64"/>
        <v>0</v>
      </c>
      <c r="P212" s="99"/>
      <c r="Q212" s="92">
        <f t="shared" si="52"/>
        <v>0</v>
      </c>
      <c r="R212" s="86" t="str">
        <f t="shared" si="53"/>
        <v/>
      </c>
      <c r="S212" s="65">
        <f>IFERROR(VLOOKUP(CONCATENATE($D212,S$3),加工_集計用!$A:$F,6,0),0)</f>
        <v>0</v>
      </c>
      <c r="T212" s="65">
        <f>IFERROR(VLOOKUP(CONCATENATE($D212,T$3),加工_集計用!$A:$F,6,0),0)</f>
        <v>0</v>
      </c>
      <c r="U212" s="65">
        <f>IFERROR(VLOOKUP(CONCATENATE($D212,U$3),加工_集計用!$A:$F,6,0),0)</f>
        <v>0</v>
      </c>
      <c r="V212" s="65">
        <f>IFERROR(VLOOKUP(CONCATENATE($D212,V$3),加工_集計用!$A:$F,6,0),0)</f>
        <v>0</v>
      </c>
      <c r="W212" s="65">
        <f>IFERROR(VLOOKUP(CONCATENATE($D212,W$3),加工_集計用!$A:$F,6,0),0)</f>
        <v>0</v>
      </c>
      <c r="X212" s="65">
        <f>IFERROR(VLOOKUP(CONCATENATE($D212,X$3),加工_集計用!$A:$F,6,0),0)</f>
        <v>0</v>
      </c>
      <c r="Y212" s="65">
        <f>IFERROR(VLOOKUP(CONCATENATE($D212,Y$3),加工_集計用!$A:$F,6,0),0)</f>
        <v>0</v>
      </c>
      <c r="Z212" s="65">
        <f>IFERROR(VLOOKUP(CONCATENATE($D212,Z$3),加工_集計用!$A:$F,6,0),0)</f>
        <v>0</v>
      </c>
      <c r="AA212" s="65">
        <f>IFERROR(VLOOKUP(CONCATENATE($D212,AA$3),加工_集計用!$A:$F,6,0),0)</f>
        <v>0</v>
      </c>
      <c r="AB212" s="65">
        <f>IFERROR(VLOOKUP(CONCATENATE($D212,AB$3),加工_集計用!$A:$F,6,0),0)</f>
        <v>0</v>
      </c>
      <c r="AC212" s="99"/>
      <c r="AD212" s="92">
        <f t="shared" si="54"/>
        <v>0</v>
      </c>
    </row>
    <row r="213" spans="2:30">
      <c r="B213" s="87"/>
      <c r="C213" s="97" t="s">
        <v>232</v>
      </c>
      <c r="D213" s="93" t="str">
        <f>"【事】"&amp;使い方・設定!F88</f>
        <v>【事】その他経費追加勘定科目1</v>
      </c>
      <c r="E213" s="66"/>
      <c r="F213" s="65">
        <f t="shared" si="55"/>
        <v>0</v>
      </c>
      <c r="G213" s="65">
        <f t="shared" si="56"/>
        <v>0</v>
      </c>
      <c r="H213" s="65">
        <f t="shared" si="57"/>
        <v>0</v>
      </c>
      <c r="I213" s="65">
        <f t="shared" si="58"/>
        <v>0</v>
      </c>
      <c r="J213" s="65">
        <f t="shared" si="59"/>
        <v>0</v>
      </c>
      <c r="K213" s="65">
        <f t="shared" si="60"/>
        <v>0</v>
      </c>
      <c r="L213" s="65">
        <f t="shared" si="61"/>
        <v>0</v>
      </c>
      <c r="M213" s="65">
        <f t="shared" si="62"/>
        <v>0</v>
      </c>
      <c r="N213" s="65">
        <f t="shared" si="63"/>
        <v>0</v>
      </c>
      <c r="O213" s="65">
        <f t="shared" si="64"/>
        <v>0</v>
      </c>
      <c r="P213" s="99"/>
      <c r="Q213" s="92">
        <f t="shared" si="52"/>
        <v>0</v>
      </c>
      <c r="R213" s="86" t="str">
        <f t="shared" si="53"/>
        <v/>
      </c>
      <c r="S213" s="65">
        <f>IFERROR(VLOOKUP(CONCATENATE($D213,S$3),加工_集計用!$A:$F,6,0),0)</f>
        <v>0</v>
      </c>
      <c r="T213" s="65">
        <f>IFERROR(VLOOKUP(CONCATENATE($D213,T$3),加工_集計用!$A:$F,6,0),0)</f>
        <v>0</v>
      </c>
      <c r="U213" s="65">
        <f>IFERROR(VLOOKUP(CONCATENATE($D213,U$3),加工_集計用!$A:$F,6,0),0)</f>
        <v>0</v>
      </c>
      <c r="V213" s="65">
        <f>IFERROR(VLOOKUP(CONCATENATE($D213,V$3),加工_集計用!$A:$F,6,0),0)</f>
        <v>0</v>
      </c>
      <c r="W213" s="65">
        <f>IFERROR(VLOOKUP(CONCATENATE($D213,W$3),加工_集計用!$A:$F,6,0),0)</f>
        <v>0</v>
      </c>
      <c r="X213" s="65">
        <f>IFERROR(VLOOKUP(CONCATENATE($D213,X$3),加工_集計用!$A:$F,6,0),0)</f>
        <v>0</v>
      </c>
      <c r="Y213" s="65">
        <f>IFERROR(VLOOKUP(CONCATENATE($D213,Y$3),加工_集計用!$A:$F,6,0),0)</f>
        <v>0</v>
      </c>
      <c r="Z213" s="65">
        <f>IFERROR(VLOOKUP(CONCATENATE($D213,Z$3),加工_集計用!$A:$F,6,0),0)</f>
        <v>0</v>
      </c>
      <c r="AA213" s="65">
        <f>IFERROR(VLOOKUP(CONCATENATE($D213,AA$3),加工_集計用!$A:$F,6,0),0)</f>
        <v>0</v>
      </c>
      <c r="AB213" s="65">
        <f>IFERROR(VLOOKUP(CONCATENATE($D213,AB$3),加工_集計用!$A:$F,6,0),0)</f>
        <v>0</v>
      </c>
      <c r="AC213" s="99"/>
      <c r="AD213" s="92">
        <f t="shared" si="54"/>
        <v>0</v>
      </c>
    </row>
    <row r="214" spans="2:30">
      <c r="B214" s="87"/>
      <c r="C214" s="97" t="s">
        <v>232</v>
      </c>
      <c r="D214" s="93" t="str">
        <f>"【事】"&amp;使い方・設定!F89</f>
        <v>【事】その他経費追加勘定科目2</v>
      </c>
      <c r="E214" s="66"/>
      <c r="F214" s="65">
        <f t="shared" si="55"/>
        <v>0</v>
      </c>
      <c r="G214" s="65">
        <f t="shared" si="56"/>
        <v>0</v>
      </c>
      <c r="H214" s="65">
        <f t="shared" si="57"/>
        <v>0</v>
      </c>
      <c r="I214" s="65">
        <f t="shared" si="58"/>
        <v>0</v>
      </c>
      <c r="J214" s="65">
        <f t="shared" si="59"/>
        <v>0</v>
      </c>
      <c r="K214" s="65">
        <f t="shared" si="60"/>
        <v>0</v>
      </c>
      <c r="L214" s="65">
        <f t="shared" si="61"/>
        <v>0</v>
      </c>
      <c r="M214" s="65">
        <f t="shared" si="62"/>
        <v>0</v>
      </c>
      <c r="N214" s="65">
        <f t="shared" si="63"/>
        <v>0</v>
      </c>
      <c r="O214" s="65">
        <f t="shared" si="64"/>
        <v>0</v>
      </c>
      <c r="P214" s="99"/>
      <c r="Q214" s="92">
        <f t="shared" si="52"/>
        <v>0</v>
      </c>
      <c r="R214" s="86" t="str">
        <f t="shared" si="53"/>
        <v/>
      </c>
      <c r="S214" s="65">
        <f>IFERROR(VLOOKUP(CONCATENATE($D214,S$3),加工_集計用!$A:$F,6,0),0)</f>
        <v>0</v>
      </c>
      <c r="T214" s="65">
        <f>IFERROR(VLOOKUP(CONCATENATE($D214,T$3),加工_集計用!$A:$F,6,0),0)</f>
        <v>0</v>
      </c>
      <c r="U214" s="65">
        <f>IFERROR(VLOOKUP(CONCATENATE($D214,U$3),加工_集計用!$A:$F,6,0),0)</f>
        <v>0</v>
      </c>
      <c r="V214" s="65">
        <f>IFERROR(VLOOKUP(CONCATENATE($D214,V$3),加工_集計用!$A:$F,6,0),0)</f>
        <v>0</v>
      </c>
      <c r="W214" s="65">
        <f>IFERROR(VLOOKUP(CONCATENATE($D214,W$3),加工_集計用!$A:$F,6,0),0)</f>
        <v>0</v>
      </c>
      <c r="X214" s="65">
        <f>IFERROR(VLOOKUP(CONCATENATE($D214,X$3),加工_集計用!$A:$F,6,0),0)</f>
        <v>0</v>
      </c>
      <c r="Y214" s="65">
        <f>IFERROR(VLOOKUP(CONCATENATE($D214,Y$3),加工_集計用!$A:$F,6,0),0)</f>
        <v>0</v>
      </c>
      <c r="Z214" s="65">
        <f>IFERROR(VLOOKUP(CONCATENATE($D214,Z$3),加工_集計用!$A:$F,6,0),0)</f>
        <v>0</v>
      </c>
      <c r="AA214" s="65">
        <f>IFERROR(VLOOKUP(CONCATENATE($D214,AA$3),加工_集計用!$A:$F,6,0),0)</f>
        <v>0</v>
      </c>
      <c r="AB214" s="65">
        <f>IFERROR(VLOOKUP(CONCATENATE($D214,AB$3),加工_集計用!$A:$F,6,0),0)</f>
        <v>0</v>
      </c>
      <c r="AC214" s="99"/>
      <c r="AD214" s="92">
        <f t="shared" si="54"/>
        <v>0</v>
      </c>
    </row>
    <row r="215" spans="2:30">
      <c r="B215" s="87"/>
      <c r="C215" s="97" t="s">
        <v>232</v>
      </c>
      <c r="D215" s="93" t="str">
        <f>"【事】"&amp;使い方・設定!F90</f>
        <v>【事】その他経費追加勘定科目3</v>
      </c>
      <c r="E215" s="66"/>
      <c r="F215" s="65">
        <f t="shared" si="55"/>
        <v>0</v>
      </c>
      <c r="G215" s="65">
        <f t="shared" si="56"/>
        <v>0</v>
      </c>
      <c r="H215" s="65">
        <f t="shared" si="57"/>
        <v>0</v>
      </c>
      <c r="I215" s="65">
        <f t="shared" si="58"/>
        <v>0</v>
      </c>
      <c r="J215" s="65">
        <f t="shared" si="59"/>
        <v>0</v>
      </c>
      <c r="K215" s="65">
        <f t="shared" si="60"/>
        <v>0</v>
      </c>
      <c r="L215" s="65">
        <f t="shared" si="61"/>
        <v>0</v>
      </c>
      <c r="M215" s="65">
        <f t="shared" si="62"/>
        <v>0</v>
      </c>
      <c r="N215" s="65">
        <f t="shared" si="63"/>
        <v>0</v>
      </c>
      <c r="O215" s="65">
        <f t="shared" si="64"/>
        <v>0</v>
      </c>
      <c r="P215" s="99"/>
      <c r="Q215" s="92">
        <f t="shared" si="52"/>
        <v>0</v>
      </c>
      <c r="R215" s="86" t="str">
        <f t="shared" si="53"/>
        <v/>
      </c>
      <c r="S215" s="65">
        <f>IFERROR(VLOOKUP(CONCATENATE($D215,S$3),加工_集計用!$A:$F,6,0),0)</f>
        <v>0</v>
      </c>
      <c r="T215" s="65">
        <f>IFERROR(VLOOKUP(CONCATENATE($D215,T$3),加工_集計用!$A:$F,6,0),0)</f>
        <v>0</v>
      </c>
      <c r="U215" s="65">
        <f>IFERROR(VLOOKUP(CONCATENATE($D215,U$3),加工_集計用!$A:$F,6,0),0)</f>
        <v>0</v>
      </c>
      <c r="V215" s="65">
        <f>IFERROR(VLOOKUP(CONCATENATE($D215,V$3),加工_集計用!$A:$F,6,0),0)</f>
        <v>0</v>
      </c>
      <c r="W215" s="65">
        <f>IFERROR(VLOOKUP(CONCATENATE($D215,W$3),加工_集計用!$A:$F,6,0),0)</f>
        <v>0</v>
      </c>
      <c r="X215" s="65">
        <f>IFERROR(VLOOKUP(CONCATENATE($D215,X$3),加工_集計用!$A:$F,6,0),0)</f>
        <v>0</v>
      </c>
      <c r="Y215" s="65">
        <f>IFERROR(VLOOKUP(CONCATENATE($D215,Y$3),加工_集計用!$A:$F,6,0),0)</f>
        <v>0</v>
      </c>
      <c r="Z215" s="65">
        <f>IFERROR(VLOOKUP(CONCATENATE($D215,Z$3),加工_集計用!$A:$F,6,0),0)</f>
        <v>0</v>
      </c>
      <c r="AA215" s="65">
        <f>IFERROR(VLOOKUP(CONCATENATE($D215,AA$3),加工_集計用!$A:$F,6,0),0)</f>
        <v>0</v>
      </c>
      <c r="AB215" s="65">
        <f>IFERROR(VLOOKUP(CONCATENATE($D215,AB$3),加工_集計用!$A:$F,6,0),0)</f>
        <v>0</v>
      </c>
      <c r="AC215" s="99"/>
      <c r="AD215" s="92">
        <f t="shared" si="54"/>
        <v>0</v>
      </c>
    </row>
    <row r="216" spans="2:30">
      <c r="B216" s="87"/>
      <c r="C216" s="97" t="s">
        <v>232</v>
      </c>
      <c r="D216" s="93" t="str">
        <f>"【事】"&amp;使い方・設定!F91</f>
        <v>【事】その他経費追加勘定科目4</v>
      </c>
      <c r="E216" s="66"/>
      <c r="F216" s="65">
        <f t="shared" si="55"/>
        <v>0</v>
      </c>
      <c r="G216" s="65">
        <f t="shared" si="56"/>
        <v>0</v>
      </c>
      <c r="H216" s="65">
        <f t="shared" si="57"/>
        <v>0</v>
      </c>
      <c r="I216" s="65">
        <f t="shared" si="58"/>
        <v>0</v>
      </c>
      <c r="J216" s="65">
        <f t="shared" si="59"/>
        <v>0</v>
      </c>
      <c r="K216" s="65">
        <f t="shared" si="60"/>
        <v>0</v>
      </c>
      <c r="L216" s="65">
        <f t="shared" si="61"/>
        <v>0</v>
      </c>
      <c r="M216" s="65">
        <f t="shared" si="62"/>
        <v>0</v>
      </c>
      <c r="N216" s="65">
        <f t="shared" si="63"/>
        <v>0</v>
      </c>
      <c r="O216" s="65">
        <f t="shared" si="64"/>
        <v>0</v>
      </c>
      <c r="P216" s="99"/>
      <c r="Q216" s="92">
        <f t="shared" si="52"/>
        <v>0</v>
      </c>
      <c r="R216" s="86" t="str">
        <f t="shared" si="53"/>
        <v/>
      </c>
      <c r="S216" s="65">
        <f>IFERROR(VLOOKUP(CONCATENATE($D216,S$3),加工_集計用!$A:$F,6,0),0)</f>
        <v>0</v>
      </c>
      <c r="T216" s="65">
        <f>IFERROR(VLOOKUP(CONCATENATE($D216,T$3),加工_集計用!$A:$F,6,0),0)</f>
        <v>0</v>
      </c>
      <c r="U216" s="65">
        <f>IFERROR(VLOOKUP(CONCATENATE($D216,U$3),加工_集計用!$A:$F,6,0),0)</f>
        <v>0</v>
      </c>
      <c r="V216" s="65">
        <f>IFERROR(VLOOKUP(CONCATENATE($D216,V$3),加工_集計用!$A:$F,6,0),0)</f>
        <v>0</v>
      </c>
      <c r="W216" s="65">
        <f>IFERROR(VLOOKUP(CONCATENATE($D216,W$3),加工_集計用!$A:$F,6,0),0)</f>
        <v>0</v>
      </c>
      <c r="X216" s="65">
        <f>IFERROR(VLOOKUP(CONCATENATE($D216,X$3),加工_集計用!$A:$F,6,0),0)</f>
        <v>0</v>
      </c>
      <c r="Y216" s="65">
        <f>IFERROR(VLOOKUP(CONCATENATE($D216,Y$3),加工_集計用!$A:$F,6,0),0)</f>
        <v>0</v>
      </c>
      <c r="Z216" s="65">
        <f>IFERROR(VLOOKUP(CONCATENATE($D216,Z$3),加工_集計用!$A:$F,6,0),0)</f>
        <v>0</v>
      </c>
      <c r="AA216" s="65">
        <f>IFERROR(VLOOKUP(CONCATENATE($D216,AA$3),加工_集計用!$A:$F,6,0),0)</f>
        <v>0</v>
      </c>
      <c r="AB216" s="65">
        <f>IFERROR(VLOOKUP(CONCATENATE($D216,AB$3),加工_集計用!$A:$F,6,0),0)</f>
        <v>0</v>
      </c>
      <c r="AC216" s="99"/>
      <c r="AD216" s="92">
        <f t="shared" si="54"/>
        <v>0</v>
      </c>
    </row>
    <row r="217" spans="2:30">
      <c r="B217" s="87"/>
      <c r="C217" s="97" t="s">
        <v>232</v>
      </c>
      <c r="D217" s="93" t="str">
        <f>"【事】"&amp;使い方・設定!F92</f>
        <v>【事】その他経費追加勘定科目5</v>
      </c>
      <c r="E217" s="66"/>
      <c r="F217" s="65">
        <f t="shared" si="55"/>
        <v>0</v>
      </c>
      <c r="G217" s="65">
        <f t="shared" si="56"/>
        <v>0</v>
      </c>
      <c r="H217" s="65">
        <f t="shared" si="57"/>
        <v>0</v>
      </c>
      <c r="I217" s="65">
        <f t="shared" si="58"/>
        <v>0</v>
      </c>
      <c r="J217" s="65">
        <f t="shared" si="59"/>
        <v>0</v>
      </c>
      <c r="K217" s="65">
        <f t="shared" si="60"/>
        <v>0</v>
      </c>
      <c r="L217" s="65">
        <f t="shared" si="61"/>
        <v>0</v>
      </c>
      <c r="M217" s="65">
        <f t="shared" si="62"/>
        <v>0</v>
      </c>
      <c r="N217" s="65">
        <f t="shared" si="63"/>
        <v>0</v>
      </c>
      <c r="O217" s="65">
        <f t="shared" si="64"/>
        <v>0</v>
      </c>
      <c r="P217" s="99"/>
      <c r="Q217" s="92">
        <f t="shared" si="52"/>
        <v>0</v>
      </c>
      <c r="R217" s="86" t="str">
        <f t="shared" si="53"/>
        <v/>
      </c>
      <c r="S217" s="65">
        <f>IFERROR(VLOOKUP(CONCATENATE($D217,S$3),加工_集計用!$A:$F,6,0),0)</f>
        <v>0</v>
      </c>
      <c r="T217" s="65">
        <f>IFERROR(VLOOKUP(CONCATENATE($D217,T$3),加工_集計用!$A:$F,6,0),0)</f>
        <v>0</v>
      </c>
      <c r="U217" s="65">
        <f>IFERROR(VLOOKUP(CONCATENATE($D217,U$3),加工_集計用!$A:$F,6,0),0)</f>
        <v>0</v>
      </c>
      <c r="V217" s="65">
        <f>IFERROR(VLOOKUP(CONCATENATE($D217,V$3),加工_集計用!$A:$F,6,0),0)</f>
        <v>0</v>
      </c>
      <c r="W217" s="65">
        <f>IFERROR(VLOOKUP(CONCATENATE($D217,W$3),加工_集計用!$A:$F,6,0),0)</f>
        <v>0</v>
      </c>
      <c r="X217" s="65">
        <f>IFERROR(VLOOKUP(CONCATENATE($D217,X$3),加工_集計用!$A:$F,6,0),0)</f>
        <v>0</v>
      </c>
      <c r="Y217" s="65">
        <f>IFERROR(VLOOKUP(CONCATENATE($D217,Y$3),加工_集計用!$A:$F,6,0),0)</f>
        <v>0</v>
      </c>
      <c r="Z217" s="65">
        <f>IFERROR(VLOOKUP(CONCATENATE($D217,Z$3),加工_集計用!$A:$F,6,0),0)</f>
        <v>0</v>
      </c>
      <c r="AA217" s="65">
        <f>IFERROR(VLOOKUP(CONCATENATE($D217,AA$3),加工_集計用!$A:$F,6,0),0)</f>
        <v>0</v>
      </c>
      <c r="AB217" s="65">
        <f>IFERROR(VLOOKUP(CONCATENATE($D217,AB$3),加工_集計用!$A:$F,6,0),0)</f>
        <v>0</v>
      </c>
      <c r="AC217" s="99"/>
      <c r="AD217" s="92">
        <f t="shared" si="54"/>
        <v>0</v>
      </c>
    </row>
    <row r="218" spans="2:30">
      <c r="B218" s="87"/>
      <c r="C218" s="97" t="s">
        <v>232</v>
      </c>
      <c r="D218" s="93" t="str">
        <f>"【事】"&amp;使い方・設定!F93</f>
        <v>【事】その他経費追加勘定科目6</v>
      </c>
      <c r="E218" s="66"/>
      <c r="F218" s="65">
        <f t="shared" si="55"/>
        <v>0</v>
      </c>
      <c r="G218" s="65">
        <f t="shared" si="56"/>
        <v>0</v>
      </c>
      <c r="H218" s="65">
        <f t="shared" si="57"/>
        <v>0</v>
      </c>
      <c r="I218" s="65">
        <f t="shared" si="58"/>
        <v>0</v>
      </c>
      <c r="J218" s="65">
        <f t="shared" si="59"/>
        <v>0</v>
      </c>
      <c r="K218" s="65">
        <f t="shared" si="60"/>
        <v>0</v>
      </c>
      <c r="L218" s="65">
        <f t="shared" si="61"/>
        <v>0</v>
      </c>
      <c r="M218" s="65">
        <f t="shared" si="62"/>
        <v>0</v>
      </c>
      <c r="N218" s="65">
        <f t="shared" si="63"/>
        <v>0</v>
      </c>
      <c r="O218" s="65">
        <f t="shared" si="64"/>
        <v>0</v>
      </c>
      <c r="P218" s="99"/>
      <c r="Q218" s="92">
        <f t="shared" si="52"/>
        <v>0</v>
      </c>
      <c r="R218" s="86" t="str">
        <f t="shared" si="53"/>
        <v/>
      </c>
      <c r="S218" s="65">
        <f>IFERROR(VLOOKUP(CONCATENATE($D218,S$3),加工_集計用!$A:$F,6,0),0)</f>
        <v>0</v>
      </c>
      <c r="T218" s="65">
        <f>IFERROR(VLOOKUP(CONCATENATE($D218,T$3),加工_集計用!$A:$F,6,0),0)</f>
        <v>0</v>
      </c>
      <c r="U218" s="65">
        <f>IFERROR(VLOOKUP(CONCATENATE($D218,U$3),加工_集計用!$A:$F,6,0),0)</f>
        <v>0</v>
      </c>
      <c r="V218" s="65">
        <f>IFERROR(VLOOKUP(CONCATENATE($D218,V$3),加工_集計用!$A:$F,6,0),0)</f>
        <v>0</v>
      </c>
      <c r="W218" s="65">
        <f>IFERROR(VLOOKUP(CONCATENATE($D218,W$3),加工_集計用!$A:$F,6,0),0)</f>
        <v>0</v>
      </c>
      <c r="X218" s="65">
        <f>IFERROR(VLOOKUP(CONCATENATE($D218,X$3),加工_集計用!$A:$F,6,0),0)</f>
        <v>0</v>
      </c>
      <c r="Y218" s="65">
        <f>IFERROR(VLOOKUP(CONCATENATE($D218,Y$3),加工_集計用!$A:$F,6,0),0)</f>
        <v>0</v>
      </c>
      <c r="Z218" s="65">
        <f>IFERROR(VLOOKUP(CONCATENATE($D218,Z$3),加工_集計用!$A:$F,6,0),0)</f>
        <v>0</v>
      </c>
      <c r="AA218" s="65">
        <f>IFERROR(VLOOKUP(CONCATENATE($D218,AA$3),加工_集計用!$A:$F,6,0),0)</f>
        <v>0</v>
      </c>
      <c r="AB218" s="65">
        <f>IFERROR(VLOOKUP(CONCATENATE($D218,AB$3),加工_集計用!$A:$F,6,0),0)</f>
        <v>0</v>
      </c>
      <c r="AC218" s="99"/>
      <c r="AD218" s="92">
        <f t="shared" si="54"/>
        <v>0</v>
      </c>
    </row>
    <row r="219" spans="2:30">
      <c r="B219" s="87"/>
      <c r="C219" s="97" t="s">
        <v>232</v>
      </c>
      <c r="D219" s="93" t="str">
        <f>"【事】"&amp;使い方・設定!F94</f>
        <v>【事】その他経費追加勘定科目7</v>
      </c>
      <c r="E219" s="66"/>
      <c r="F219" s="65">
        <f t="shared" si="55"/>
        <v>0</v>
      </c>
      <c r="G219" s="65">
        <f t="shared" si="56"/>
        <v>0</v>
      </c>
      <c r="H219" s="65">
        <f t="shared" si="57"/>
        <v>0</v>
      </c>
      <c r="I219" s="65">
        <f t="shared" si="58"/>
        <v>0</v>
      </c>
      <c r="J219" s="65">
        <f t="shared" si="59"/>
        <v>0</v>
      </c>
      <c r="K219" s="65">
        <f t="shared" si="60"/>
        <v>0</v>
      </c>
      <c r="L219" s="65">
        <f t="shared" si="61"/>
        <v>0</v>
      </c>
      <c r="M219" s="65">
        <f t="shared" si="62"/>
        <v>0</v>
      </c>
      <c r="N219" s="65">
        <f t="shared" si="63"/>
        <v>0</v>
      </c>
      <c r="O219" s="65">
        <f t="shared" si="64"/>
        <v>0</v>
      </c>
      <c r="P219" s="99"/>
      <c r="Q219" s="92">
        <f t="shared" si="52"/>
        <v>0</v>
      </c>
      <c r="R219" s="86" t="str">
        <f t="shared" si="53"/>
        <v/>
      </c>
      <c r="S219" s="65">
        <f>IFERROR(VLOOKUP(CONCATENATE($D219,S$3),加工_集計用!$A:$F,6,0),0)</f>
        <v>0</v>
      </c>
      <c r="T219" s="65">
        <f>IFERROR(VLOOKUP(CONCATENATE($D219,T$3),加工_集計用!$A:$F,6,0),0)</f>
        <v>0</v>
      </c>
      <c r="U219" s="65">
        <f>IFERROR(VLOOKUP(CONCATENATE($D219,U$3),加工_集計用!$A:$F,6,0),0)</f>
        <v>0</v>
      </c>
      <c r="V219" s="65">
        <f>IFERROR(VLOOKUP(CONCATENATE($D219,V$3),加工_集計用!$A:$F,6,0),0)</f>
        <v>0</v>
      </c>
      <c r="W219" s="65">
        <f>IFERROR(VLOOKUP(CONCATENATE($D219,W$3),加工_集計用!$A:$F,6,0),0)</f>
        <v>0</v>
      </c>
      <c r="X219" s="65">
        <f>IFERROR(VLOOKUP(CONCATENATE($D219,X$3),加工_集計用!$A:$F,6,0),0)</f>
        <v>0</v>
      </c>
      <c r="Y219" s="65">
        <f>IFERROR(VLOOKUP(CONCATENATE($D219,Y$3),加工_集計用!$A:$F,6,0),0)</f>
        <v>0</v>
      </c>
      <c r="Z219" s="65">
        <f>IFERROR(VLOOKUP(CONCATENATE($D219,Z$3),加工_集計用!$A:$F,6,0),0)</f>
        <v>0</v>
      </c>
      <c r="AA219" s="65">
        <f>IFERROR(VLOOKUP(CONCATENATE($D219,AA$3),加工_集計用!$A:$F,6,0),0)</f>
        <v>0</v>
      </c>
      <c r="AB219" s="65">
        <f>IFERROR(VLOOKUP(CONCATENATE($D219,AB$3),加工_集計用!$A:$F,6,0),0)</f>
        <v>0</v>
      </c>
      <c r="AC219" s="99"/>
      <c r="AD219" s="92">
        <f t="shared" si="54"/>
        <v>0</v>
      </c>
    </row>
    <row r="220" spans="2:30">
      <c r="B220" s="87"/>
      <c r="C220" s="97" t="s">
        <v>232</v>
      </c>
      <c r="D220" s="93" t="str">
        <f>"【事】"&amp;使い方・設定!F95</f>
        <v>【事】その他経費追加勘定科目8</v>
      </c>
      <c r="E220" s="66"/>
      <c r="F220" s="65">
        <f t="shared" si="55"/>
        <v>0</v>
      </c>
      <c r="G220" s="65">
        <f t="shared" si="56"/>
        <v>0</v>
      </c>
      <c r="H220" s="65">
        <f t="shared" si="57"/>
        <v>0</v>
      </c>
      <c r="I220" s="65">
        <f t="shared" si="58"/>
        <v>0</v>
      </c>
      <c r="J220" s="65">
        <f t="shared" si="59"/>
        <v>0</v>
      </c>
      <c r="K220" s="65">
        <f t="shared" si="60"/>
        <v>0</v>
      </c>
      <c r="L220" s="65">
        <f t="shared" si="61"/>
        <v>0</v>
      </c>
      <c r="M220" s="65">
        <f t="shared" si="62"/>
        <v>0</v>
      </c>
      <c r="N220" s="65">
        <f t="shared" si="63"/>
        <v>0</v>
      </c>
      <c r="O220" s="65">
        <f t="shared" si="64"/>
        <v>0</v>
      </c>
      <c r="P220" s="99"/>
      <c r="Q220" s="92">
        <f t="shared" si="52"/>
        <v>0</v>
      </c>
      <c r="R220" s="86" t="str">
        <f t="shared" si="53"/>
        <v/>
      </c>
      <c r="S220" s="65">
        <f>IFERROR(VLOOKUP(CONCATENATE($D220,S$3),加工_集計用!$A:$F,6,0),0)</f>
        <v>0</v>
      </c>
      <c r="T220" s="65">
        <f>IFERROR(VLOOKUP(CONCATENATE($D220,T$3),加工_集計用!$A:$F,6,0),0)</f>
        <v>0</v>
      </c>
      <c r="U220" s="65">
        <f>IFERROR(VLOOKUP(CONCATENATE($D220,U$3),加工_集計用!$A:$F,6,0),0)</f>
        <v>0</v>
      </c>
      <c r="V220" s="65">
        <f>IFERROR(VLOOKUP(CONCATENATE($D220,V$3),加工_集計用!$A:$F,6,0),0)</f>
        <v>0</v>
      </c>
      <c r="W220" s="65">
        <f>IFERROR(VLOOKUP(CONCATENATE($D220,W$3),加工_集計用!$A:$F,6,0),0)</f>
        <v>0</v>
      </c>
      <c r="X220" s="65">
        <f>IFERROR(VLOOKUP(CONCATENATE($D220,X$3),加工_集計用!$A:$F,6,0),0)</f>
        <v>0</v>
      </c>
      <c r="Y220" s="65">
        <f>IFERROR(VLOOKUP(CONCATENATE($D220,Y$3),加工_集計用!$A:$F,6,0),0)</f>
        <v>0</v>
      </c>
      <c r="Z220" s="65">
        <f>IFERROR(VLOOKUP(CONCATENATE($D220,Z$3),加工_集計用!$A:$F,6,0),0)</f>
        <v>0</v>
      </c>
      <c r="AA220" s="65">
        <f>IFERROR(VLOOKUP(CONCATENATE($D220,AA$3),加工_集計用!$A:$F,6,0),0)</f>
        <v>0</v>
      </c>
      <c r="AB220" s="65">
        <f>IFERROR(VLOOKUP(CONCATENATE($D220,AB$3),加工_集計用!$A:$F,6,0),0)</f>
        <v>0</v>
      </c>
      <c r="AC220" s="99"/>
      <c r="AD220" s="92">
        <f t="shared" si="54"/>
        <v>0</v>
      </c>
    </row>
    <row r="221" spans="2:30">
      <c r="B221" s="87"/>
      <c r="C221" s="97" t="s">
        <v>232</v>
      </c>
      <c r="D221" s="93" t="str">
        <f>"【事】"&amp;使い方・設定!F96</f>
        <v>【事】その他経費追加勘定科目9</v>
      </c>
      <c r="E221" s="66"/>
      <c r="F221" s="65">
        <f t="shared" si="55"/>
        <v>0</v>
      </c>
      <c r="G221" s="65">
        <f t="shared" si="56"/>
        <v>0</v>
      </c>
      <c r="H221" s="65">
        <f t="shared" si="57"/>
        <v>0</v>
      </c>
      <c r="I221" s="65">
        <f t="shared" si="58"/>
        <v>0</v>
      </c>
      <c r="J221" s="65">
        <f t="shared" si="59"/>
        <v>0</v>
      </c>
      <c r="K221" s="65">
        <f t="shared" si="60"/>
        <v>0</v>
      </c>
      <c r="L221" s="65">
        <f t="shared" si="61"/>
        <v>0</v>
      </c>
      <c r="M221" s="65">
        <f t="shared" si="62"/>
        <v>0</v>
      </c>
      <c r="N221" s="65">
        <f t="shared" si="63"/>
        <v>0</v>
      </c>
      <c r="O221" s="65">
        <f t="shared" si="64"/>
        <v>0</v>
      </c>
      <c r="P221" s="99"/>
      <c r="Q221" s="92">
        <f t="shared" si="52"/>
        <v>0</v>
      </c>
      <c r="R221" s="86" t="str">
        <f t="shared" si="53"/>
        <v/>
      </c>
      <c r="S221" s="65">
        <f>IFERROR(VLOOKUP(CONCATENATE($D221,S$3),加工_集計用!$A:$F,6,0),0)</f>
        <v>0</v>
      </c>
      <c r="T221" s="65">
        <f>IFERROR(VLOOKUP(CONCATENATE($D221,T$3),加工_集計用!$A:$F,6,0),0)</f>
        <v>0</v>
      </c>
      <c r="U221" s="65">
        <f>IFERROR(VLOOKUP(CONCATENATE($D221,U$3),加工_集計用!$A:$F,6,0),0)</f>
        <v>0</v>
      </c>
      <c r="V221" s="65">
        <f>IFERROR(VLOOKUP(CONCATENATE($D221,V$3),加工_集計用!$A:$F,6,0),0)</f>
        <v>0</v>
      </c>
      <c r="W221" s="65">
        <f>IFERROR(VLOOKUP(CONCATENATE($D221,W$3),加工_集計用!$A:$F,6,0),0)</f>
        <v>0</v>
      </c>
      <c r="X221" s="65">
        <f>IFERROR(VLOOKUP(CONCATENATE($D221,X$3),加工_集計用!$A:$F,6,0),0)</f>
        <v>0</v>
      </c>
      <c r="Y221" s="65">
        <f>IFERROR(VLOOKUP(CONCATENATE($D221,Y$3),加工_集計用!$A:$F,6,0),0)</f>
        <v>0</v>
      </c>
      <c r="Z221" s="65">
        <f>IFERROR(VLOOKUP(CONCATENATE($D221,Z$3),加工_集計用!$A:$F,6,0),0)</f>
        <v>0</v>
      </c>
      <c r="AA221" s="65">
        <f>IFERROR(VLOOKUP(CONCATENATE($D221,AA$3),加工_集計用!$A:$F,6,0),0)</f>
        <v>0</v>
      </c>
      <c r="AB221" s="65">
        <f>IFERROR(VLOOKUP(CONCATENATE($D221,AB$3),加工_集計用!$A:$F,6,0),0)</f>
        <v>0</v>
      </c>
      <c r="AC221" s="99"/>
      <c r="AD221" s="92">
        <f t="shared" si="54"/>
        <v>0</v>
      </c>
    </row>
    <row r="222" spans="2:30">
      <c r="B222" s="87"/>
      <c r="C222" s="97" t="s">
        <v>232</v>
      </c>
      <c r="D222" s="93" t="str">
        <f>"【事】"&amp;使い方・設定!F97</f>
        <v>【事】その他経費追加勘定科目10</v>
      </c>
      <c r="E222" s="66"/>
      <c r="F222" s="65">
        <f t="shared" si="55"/>
        <v>0</v>
      </c>
      <c r="G222" s="65">
        <f t="shared" si="56"/>
        <v>0</v>
      </c>
      <c r="H222" s="65">
        <f t="shared" si="57"/>
        <v>0</v>
      </c>
      <c r="I222" s="65">
        <f t="shared" si="58"/>
        <v>0</v>
      </c>
      <c r="J222" s="65">
        <f t="shared" si="59"/>
        <v>0</v>
      </c>
      <c r="K222" s="65">
        <f t="shared" si="60"/>
        <v>0</v>
      </c>
      <c r="L222" s="65">
        <f t="shared" si="61"/>
        <v>0</v>
      </c>
      <c r="M222" s="65">
        <f t="shared" si="62"/>
        <v>0</v>
      </c>
      <c r="N222" s="65">
        <f t="shared" si="63"/>
        <v>0</v>
      </c>
      <c r="O222" s="65">
        <f t="shared" si="64"/>
        <v>0</v>
      </c>
      <c r="P222" s="99"/>
      <c r="Q222" s="92">
        <f t="shared" si="52"/>
        <v>0</v>
      </c>
      <c r="R222" s="86" t="str">
        <f t="shared" si="53"/>
        <v/>
      </c>
      <c r="S222" s="65">
        <f>IFERROR(VLOOKUP(CONCATENATE($D222,S$3),加工_集計用!$A:$F,6,0),0)</f>
        <v>0</v>
      </c>
      <c r="T222" s="65">
        <f>IFERROR(VLOOKUP(CONCATENATE($D222,T$3),加工_集計用!$A:$F,6,0),0)</f>
        <v>0</v>
      </c>
      <c r="U222" s="65">
        <f>IFERROR(VLOOKUP(CONCATENATE($D222,U$3),加工_集計用!$A:$F,6,0),0)</f>
        <v>0</v>
      </c>
      <c r="V222" s="65">
        <f>IFERROR(VLOOKUP(CONCATENATE($D222,V$3),加工_集計用!$A:$F,6,0),0)</f>
        <v>0</v>
      </c>
      <c r="W222" s="65">
        <f>IFERROR(VLOOKUP(CONCATENATE($D222,W$3),加工_集計用!$A:$F,6,0),0)</f>
        <v>0</v>
      </c>
      <c r="X222" s="65">
        <f>IFERROR(VLOOKUP(CONCATENATE($D222,X$3),加工_集計用!$A:$F,6,0),0)</f>
        <v>0</v>
      </c>
      <c r="Y222" s="65">
        <f>IFERROR(VLOOKUP(CONCATENATE($D222,Y$3),加工_集計用!$A:$F,6,0),0)</f>
        <v>0</v>
      </c>
      <c r="Z222" s="65">
        <f>IFERROR(VLOOKUP(CONCATENATE($D222,Z$3),加工_集計用!$A:$F,6,0),0)</f>
        <v>0</v>
      </c>
      <c r="AA222" s="65">
        <f>IFERROR(VLOOKUP(CONCATENATE($D222,AA$3),加工_集計用!$A:$F,6,0),0)</f>
        <v>0</v>
      </c>
      <c r="AB222" s="65">
        <f>IFERROR(VLOOKUP(CONCATENATE($D222,AB$3),加工_集計用!$A:$F,6,0),0)</f>
        <v>0</v>
      </c>
      <c r="AC222" s="99"/>
      <c r="AD222" s="92">
        <f t="shared" si="54"/>
        <v>0</v>
      </c>
    </row>
    <row r="223" spans="2:30">
      <c r="B223" s="87"/>
      <c r="C223" s="100"/>
      <c r="D223" s="101" t="s">
        <v>280</v>
      </c>
      <c r="E223" s="102"/>
      <c r="F223" s="103">
        <f t="shared" ref="F223:P223" si="65">SUM(F167:F222)</f>
        <v>0</v>
      </c>
      <c r="G223" s="103">
        <f t="shared" si="65"/>
        <v>0</v>
      </c>
      <c r="H223" s="103">
        <f t="shared" si="65"/>
        <v>0</v>
      </c>
      <c r="I223" s="103">
        <f t="shared" si="65"/>
        <v>0</v>
      </c>
      <c r="J223" s="103">
        <f t="shared" si="65"/>
        <v>0</v>
      </c>
      <c r="K223" s="103">
        <f t="shared" si="65"/>
        <v>0</v>
      </c>
      <c r="L223" s="103">
        <f t="shared" si="65"/>
        <v>0</v>
      </c>
      <c r="M223" s="103">
        <f t="shared" si="65"/>
        <v>0</v>
      </c>
      <c r="N223" s="103">
        <f t="shared" si="65"/>
        <v>0</v>
      </c>
      <c r="O223" s="103">
        <f t="shared" si="65"/>
        <v>0</v>
      </c>
      <c r="P223" s="103">
        <f t="shared" si="65"/>
        <v>0</v>
      </c>
      <c r="Q223" s="105">
        <f t="shared" si="52"/>
        <v>0</v>
      </c>
      <c r="R223" s="86" t="str">
        <f t="shared" si="53"/>
        <v/>
      </c>
      <c r="S223" s="103">
        <f t="shared" ref="S223:AC223" si="66">SUM(S167:S222)</f>
        <v>0</v>
      </c>
      <c r="T223" s="103">
        <f t="shared" si="66"/>
        <v>0</v>
      </c>
      <c r="U223" s="103">
        <f t="shared" si="66"/>
        <v>0</v>
      </c>
      <c r="V223" s="103">
        <f t="shared" si="66"/>
        <v>0</v>
      </c>
      <c r="W223" s="103">
        <f t="shared" si="66"/>
        <v>0</v>
      </c>
      <c r="X223" s="103">
        <f t="shared" si="66"/>
        <v>0</v>
      </c>
      <c r="Y223" s="103">
        <f t="shared" si="66"/>
        <v>0</v>
      </c>
      <c r="Z223" s="103">
        <f t="shared" si="66"/>
        <v>0</v>
      </c>
      <c r="AA223" s="103">
        <f t="shared" si="66"/>
        <v>0</v>
      </c>
      <c r="AB223" s="103">
        <f t="shared" si="66"/>
        <v>0</v>
      </c>
      <c r="AC223" s="106">
        <f t="shared" si="66"/>
        <v>0</v>
      </c>
      <c r="AD223" s="107">
        <f t="shared" si="54"/>
        <v>0</v>
      </c>
    </row>
    <row r="224" spans="2:30">
      <c r="B224" s="87"/>
      <c r="C224" s="88" t="s">
        <v>227</v>
      </c>
      <c r="D224" s="108" t="s">
        <v>158</v>
      </c>
      <c r="E224" s="66"/>
      <c r="F224" s="98">
        <f>S224+IFERROR(VLOOKUP($D224,$D$292:$P$301,COLUMN()-3,0),0)</f>
        <v>0</v>
      </c>
      <c r="G224" s="98">
        <f t="shared" ref="G224:P239" si="67">T224+IFERROR(VLOOKUP($D224,$D$292:$P$301,COLUMN()-3,0),0)</f>
        <v>0</v>
      </c>
      <c r="H224" s="98">
        <f t="shared" si="67"/>
        <v>0</v>
      </c>
      <c r="I224" s="98">
        <f t="shared" si="67"/>
        <v>0</v>
      </c>
      <c r="J224" s="98">
        <f t="shared" si="67"/>
        <v>0</v>
      </c>
      <c r="K224" s="98">
        <f t="shared" si="67"/>
        <v>0</v>
      </c>
      <c r="L224" s="98">
        <f t="shared" si="67"/>
        <v>0</v>
      </c>
      <c r="M224" s="98">
        <f t="shared" si="67"/>
        <v>0</v>
      </c>
      <c r="N224" s="98">
        <f t="shared" si="67"/>
        <v>0</v>
      </c>
      <c r="O224" s="98">
        <f t="shared" si="67"/>
        <v>0</v>
      </c>
      <c r="P224" s="98">
        <f t="shared" si="67"/>
        <v>0</v>
      </c>
      <c r="Q224" s="92">
        <f t="shared" si="52"/>
        <v>0</v>
      </c>
      <c r="R224" s="86" t="str">
        <f t="shared" si="53"/>
        <v/>
      </c>
      <c r="S224" s="90"/>
      <c r="T224" s="90"/>
      <c r="U224" s="90"/>
      <c r="V224" s="90"/>
      <c r="W224" s="90"/>
      <c r="X224" s="99"/>
      <c r="Y224" s="99"/>
      <c r="Z224" s="99"/>
      <c r="AA224" s="99"/>
      <c r="AB224" s="99"/>
      <c r="AC224" s="91">
        <f>IFERROR(VLOOKUP(CONCATENATE($D224,AC$3),加工_集計用!$A:$F,6,0),0)</f>
        <v>0</v>
      </c>
      <c r="AD224" s="92">
        <f t="shared" si="54"/>
        <v>0</v>
      </c>
    </row>
    <row r="225" spans="2:30">
      <c r="B225" s="87"/>
      <c r="C225" s="88" t="s">
        <v>227</v>
      </c>
      <c r="D225" s="108" t="s">
        <v>281</v>
      </c>
      <c r="E225" s="66"/>
      <c r="F225" s="98">
        <f t="shared" ref="F225:F285" si="68">S225+IFERROR(VLOOKUP($D225,$D$292:$P$301,COLUMN()-3,0),0)</f>
        <v>0</v>
      </c>
      <c r="G225" s="98">
        <f t="shared" si="67"/>
        <v>0</v>
      </c>
      <c r="H225" s="98">
        <f t="shared" si="67"/>
        <v>0</v>
      </c>
      <c r="I225" s="98">
        <f t="shared" si="67"/>
        <v>0</v>
      </c>
      <c r="J225" s="98">
        <f t="shared" si="67"/>
        <v>0</v>
      </c>
      <c r="K225" s="98">
        <f t="shared" si="67"/>
        <v>0</v>
      </c>
      <c r="L225" s="98">
        <f t="shared" si="67"/>
        <v>0</v>
      </c>
      <c r="M225" s="98">
        <f t="shared" si="67"/>
        <v>0</v>
      </c>
      <c r="N225" s="98">
        <f t="shared" si="67"/>
        <v>0</v>
      </c>
      <c r="O225" s="98">
        <f t="shared" si="67"/>
        <v>0</v>
      </c>
      <c r="P225" s="98">
        <f t="shared" si="67"/>
        <v>0</v>
      </c>
      <c r="Q225" s="92">
        <f t="shared" si="52"/>
        <v>0</v>
      </c>
      <c r="R225" s="86" t="str">
        <f t="shared" si="53"/>
        <v/>
      </c>
      <c r="S225" s="90"/>
      <c r="T225" s="90"/>
      <c r="U225" s="90"/>
      <c r="V225" s="90"/>
      <c r="W225" s="90"/>
      <c r="X225" s="99"/>
      <c r="Y225" s="99"/>
      <c r="Z225" s="99"/>
      <c r="AA225" s="99"/>
      <c r="AB225" s="99"/>
      <c r="AC225" s="91">
        <f>IFERROR(VLOOKUP(CONCATENATE($D225,AC$3),加工_集計用!$A:$F,6,0),0)</f>
        <v>0</v>
      </c>
      <c r="AD225" s="92">
        <f t="shared" si="54"/>
        <v>0</v>
      </c>
    </row>
    <row r="226" spans="2:30">
      <c r="B226" s="87"/>
      <c r="C226" s="88" t="s">
        <v>227</v>
      </c>
      <c r="D226" s="108" t="s">
        <v>282</v>
      </c>
      <c r="E226" s="66"/>
      <c r="F226" s="98">
        <f t="shared" si="68"/>
        <v>0</v>
      </c>
      <c r="G226" s="98">
        <f t="shared" si="67"/>
        <v>0</v>
      </c>
      <c r="H226" s="98">
        <f t="shared" si="67"/>
        <v>0</v>
      </c>
      <c r="I226" s="98">
        <f t="shared" si="67"/>
        <v>0</v>
      </c>
      <c r="J226" s="98">
        <f t="shared" si="67"/>
        <v>0</v>
      </c>
      <c r="K226" s="98">
        <f t="shared" si="67"/>
        <v>0</v>
      </c>
      <c r="L226" s="98">
        <f t="shared" si="67"/>
        <v>0</v>
      </c>
      <c r="M226" s="98">
        <f t="shared" si="67"/>
        <v>0</v>
      </c>
      <c r="N226" s="98">
        <f t="shared" si="67"/>
        <v>0</v>
      </c>
      <c r="O226" s="98">
        <f t="shared" si="67"/>
        <v>0</v>
      </c>
      <c r="P226" s="98">
        <f t="shared" si="67"/>
        <v>0</v>
      </c>
      <c r="Q226" s="92">
        <f t="shared" si="52"/>
        <v>0</v>
      </c>
      <c r="R226" s="86" t="str">
        <f t="shared" si="53"/>
        <v/>
      </c>
      <c r="S226" s="90"/>
      <c r="T226" s="90"/>
      <c r="U226" s="90"/>
      <c r="V226" s="90"/>
      <c r="W226" s="90"/>
      <c r="X226" s="99"/>
      <c r="Y226" s="99"/>
      <c r="Z226" s="99"/>
      <c r="AA226" s="99"/>
      <c r="AB226" s="99"/>
      <c r="AC226" s="91">
        <f>IFERROR(VLOOKUP(CONCATENATE($D226,AC$3),加工_集計用!$A:$F,6,0),0)</f>
        <v>0</v>
      </c>
      <c r="AD226" s="92">
        <f t="shared" si="54"/>
        <v>0</v>
      </c>
    </row>
    <row r="227" spans="2:30">
      <c r="B227" s="87"/>
      <c r="C227" s="88" t="s">
        <v>227</v>
      </c>
      <c r="D227" s="108" t="s">
        <v>283</v>
      </c>
      <c r="E227" s="66"/>
      <c r="F227" s="98">
        <f t="shared" si="68"/>
        <v>0</v>
      </c>
      <c r="G227" s="98">
        <f t="shared" si="67"/>
        <v>0</v>
      </c>
      <c r="H227" s="98">
        <f t="shared" si="67"/>
        <v>0</v>
      </c>
      <c r="I227" s="98">
        <f t="shared" si="67"/>
        <v>0</v>
      </c>
      <c r="J227" s="98">
        <f t="shared" si="67"/>
        <v>0</v>
      </c>
      <c r="K227" s="98">
        <f t="shared" si="67"/>
        <v>0</v>
      </c>
      <c r="L227" s="98">
        <f t="shared" si="67"/>
        <v>0</v>
      </c>
      <c r="M227" s="98">
        <f t="shared" si="67"/>
        <v>0</v>
      </c>
      <c r="N227" s="98">
        <f t="shared" si="67"/>
        <v>0</v>
      </c>
      <c r="O227" s="98">
        <f t="shared" si="67"/>
        <v>0</v>
      </c>
      <c r="P227" s="98">
        <f t="shared" si="67"/>
        <v>0</v>
      </c>
      <c r="Q227" s="92">
        <f t="shared" si="52"/>
        <v>0</v>
      </c>
      <c r="R227" s="86" t="str">
        <f t="shared" si="53"/>
        <v/>
      </c>
      <c r="S227" s="90"/>
      <c r="T227" s="90"/>
      <c r="U227" s="90"/>
      <c r="V227" s="90"/>
      <c r="W227" s="90"/>
      <c r="X227" s="99"/>
      <c r="Y227" s="99"/>
      <c r="Z227" s="99"/>
      <c r="AA227" s="99"/>
      <c r="AB227" s="99"/>
      <c r="AC227" s="91">
        <f>IFERROR(VLOOKUP(CONCATENATE($D227,AC$3),加工_集計用!$A:$F,6,0),0)</f>
        <v>0</v>
      </c>
      <c r="AD227" s="92">
        <f t="shared" si="54"/>
        <v>0</v>
      </c>
    </row>
    <row r="228" spans="2:30">
      <c r="B228" s="87"/>
      <c r="C228" s="88" t="s">
        <v>227</v>
      </c>
      <c r="D228" s="108" t="s">
        <v>159</v>
      </c>
      <c r="E228" s="66"/>
      <c r="F228" s="98">
        <f t="shared" si="68"/>
        <v>0</v>
      </c>
      <c r="G228" s="98">
        <f t="shared" si="67"/>
        <v>0</v>
      </c>
      <c r="H228" s="98">
        <f t="shared" si="67"/>
        <v>0</v>
      </c>
      <c r="I228" s="98">
        <f t="shared" si="67"/>
        <v>0</v>
      </c>
      <c r="J228" s="98">
        <f t="shared" si="67"/>
        <v>0</v>
      </c>
      <c r="K228" s="98">
        <f t="shared" si="67"/>
        <v>0</v>
      </c>
      <c r="L228" s="98">
        <f t="shared" si="67"/>
        <v>0</v>
      </c>
      <c r="M228" s="98">
        <f t="shared" si="67"/>
        <v>0</v>
      </c>
      <c r="N228" s="98">
        <f t="shared" si="67"/>
        <v>0</v>
      </c>
      <c r="O228" s="98">
        <f t="shared" si="67"/>
        <v>0</v>
      </c>
      <c r="P228" s="98">
        <f t="shared" si="67"/>
        <v>0</v>
      </c>
      <c r="Q228" s="92">
        <f t="shared" si="52"/>
        <v>0</v>
      </c>
      <c r="R228" s="86" t="str">
        <f t="shared" si="53"/>
        <v/>
      </c>
      <c r="S228" s="90"/>
      <c r="T228" s="90"/>
      <c r="U228" s="90"/>
      <c r="V228" s="90"/>
      <c r="W228" s="90"/>
      <c r="X228" s="99"/>
      <c r="Y228" s="99"/>
      <c r="Z228" s="99"/>
      <c r="AA228" s="99"/>
      <c r="AB228" s="99"/>
      <c r="AC228" s="91">
        <f>IFERROR(VLOOKUP(CONCATENATE($D228,AC$3),加工_集計用!$A:$F,6,0),0)</f>
        <v>0</v>
      </c>
      <c r="AD228" s="92">
        <f t="shared" si="54"/>
        <v>0</v>
      </c>
    </row>
    <row r="229" spans="2:30">
      <c r="B229" s="87"/>
      <c r="C229" s="88" t="s">
        <v>227</v>
      </c>
      <c r="D229" s="108" t="s">
        <v>284</v>
      </c>
      <c r="E229" s="66"/>
      <c r="F229" s="98">
        <f t="shared" si="68"/>
        <v>0</v>
      </c>
      <c r="G229" s="98">
        <f t="shared" si="67"/>
        <v>0</v>
      </c>
      <c r="H229" s="98">
        <f t="shared" si="67"/>
        <v>0</v>
      </c>
      <c r="I229" s="98">
        <f t="shared" si="67"/>
        <v>0</v>
      </c>
      <c r="J229" s="98">
        <f t="shared" si="67"/>
        <v>0</v>
      </c>
      <c r="K229" s="98">
        <f t="shared" si="67"/>
        <v>0</v>
      </c>
      <c r="L229" s="98">
        <f t="shared" si="67"/>
        <v>0</v>
      </c>
      <c r="M229" s="98">
        <f t="shared" si="67"/>
        <v>0</v>
      </c>
      <c r="N229" s="98">
        <f t="shared" si="67"/>
        <v>0</v>
      </c>
      <c r="O229" s="98">
        <f t="shared" si="67"/>
        <v>0</v>
      </c>
      <c r="P229" s="98">
        <f t="shared" si="67"/>
        <v>0</v>
      </c>
      <c r="Q229" s="92">
        <f t="shared" si="52"/>
        <v>0</v>
      </c>
      <c r="R229" s="86" t="str">
        <f t="shared" si="53"/>
        <v/>
      </c>
      <c r="S229" s="90"/>
      <c r="T229" s="90"/>
      <c r="U229" s="90"/>
      <c r="V229" s="90"/>
      <c r="W229" s="90"/>
      <c r="X229" s="99"/>
      <c r="Y229" s="99"/>
      <c r="Z229" s="99"/>
      <c r="AA229" s="99"/>
      <c r="AB229" s="99"/>
      <c r="AC229" s="91">
        <f>IFERROR(VLOOKUP(CONCATENATE($D229,AC$3),加工_集計用!$A:$F,6,0),0)</f>
        <v>0</v>
      </c>
      <c r="AD229" s="92">
        <f t="shared" si="54"/>
        <v>0</v>
      </c>
    </row>
    <row r="230" spans="2:30">
      <c r="B230" s="87"/>
      <c r="C230" s="88" t="s">
        <v>227</v>
      </c>
      <c r="D230" s="108" t="s">
        <v>285</v>
      </c>
      <c r="E230" s="66"/>
      <c r="F230" s="98">
        <f t="shared" si="68"/>
        <v>0</v>
      </c>
      <c r="G230" s="98">
        <f t="shared" si="67"/>
        <v>0</v>
      </c>
      <c r="H230" s="98">
        <f t="shared" si="67"/>
        <v>0</v>
      </c>
      <c r="I230" s="98">
        <f t="shared" si="67"/>
        <v>0</v>
      </c>
      <c r="J230" s="98">
        <f t="shared" si="67"/>
        <v>0</v>
      </c>
      <c r="K230" s="98">
        <f t="shared" si="67"/>
        <v>0</v>
      </c>
      <c r="L230" s="98">
        <f t="shared" si="67"/>
        <v>0</v>
      </c>
      <c r="M230" s="98">
        <f t="shared" si="67"/>
        <v>0</v>
      </c>
      <c r="N230" s="98">
        <f t="shared" si="67"/>
        <v>0</v>
      </c>
      <c r="O230" s="98">
        <f t="shared" si="67"/>
        <v>0</v>
      </c>
      <c r="P230" s="98">
        <f t="shared" si="67"/>
        <v>0</v>
      </c>
      <c r="Q230" s="92">
        <f t="shared" si="52"/>
        <v>0</v>
      </c>
      <c r="R230" s="86" t="str">
        <f t="shared" si="53"/>
        <v/>
      </c>
      <c r="S230" s="90"/>
      <c r="T230" s="90"/>
      <c r="U230" s="90"/>
      <c r="V230" s="90"/>
      <c r="W230" s="90"/>
      <c r="X230" s="99"/>
      <c r="Y230" s="99"/>
      <c r="Z230" s="99"/>
      <c r="AA230" s="99"/>
      <c r="AB230" s="99"/>
      <c r="AC230" s="91">
        <f>IFERROR(VLOOKUP(CONCATENATE($D230,AC$3),加工_集計用!$A:$F,6,0),0)</f>
        <v>0</v>
      </c>
      <c r="AD230" s="92">
        <f t="shared" si="54"/>
        <v>0</v>
      </c>
    </row>
    <row r="231" spans="2:30">
      <c r="B231" s="87"/>
      <c r="C231" s="88" t="s">
        <v>227</v>
      </c>
      <c r="D231" s="108" t="s">
        <v>160</v>
      </c>
      <c r="E231" s="66"/>
      <c r="F231" s="98">
        <f t="shared" si="68"/>
        <v>0</v>
      </c>
      <c r="G231" s="98">
        <f t="shared" si="67"/>
        <v>0</v>
      </c>
      <c r="H231" s="98">
        <f t="shared" si="67"/>
        <v>0</v>
      </c>
      <c r="I231" s="98">
        <f t="shared" si="67"/>
        <v>0</v>
      </c>
      <c r="J231" s="98">
        <f t="shared" si="67"/>
        <v>0</v>
      </c>
      <c r="K231" s="98">
        <f t="shared" si="67"/>
        <v>0</v>
      </c>
      <c r="L231" s="98">
        <f t="shared" si="67"/>
        <v>0</v>
      </c>
      <c r="M231" s="98">
        <f t="shared" si="67"/>
        <v>0</v>
      </c>
      <c r="N231" s="98">
        <f t="shared" si="67"/>
        <v>0</v>
      </c>
      <c r="O231" s="98">
        <f t="shared" si="67"/>
        <v>0</v>
      </c>
      <c r="P231" s="98">
        <f t="shared" si="67"/>
        <v>0</v>
      </c>
      <c r="Q231" s="92">
        <f t="shared" si="52"/>
        <v>0</v>
      </c>
      <c r="R231" s="86" t="str">
        <f t="shared" si="53"/>
        <v/>
      </c>
      <c r="S231" s="90"/>
      <c r="T231" s="90"/>
      <c r="U231" s="90"/>
      <c r="V231" s="90"/>
      <c r="W231" s="90"/>
      <c r="X231" s="99"/>
      <c r="Y231" s="99"/>
      <c r="Z231" s="99"/>
      <c r="AA231" s="99"/>
      <c r="AB231" s="99"/>
      <c r="AC231" s="91">
        <f>IFERROR(VLOOKUP(CONCATENATE($D231,AC$3),加工_集計用!$A:$F,6,0),0)</f>
        <v>0</v>
      </c>
      <c r="AD231" s="92">
        <f t="shared" si="54"/>
        <v>0</v>
      </c>
    </row>
    <row r="232" spans="2:30">
      <c r="B232" s="87"/>
      <c r="C232" s="88" t="s">
        <v>227</v>
      </c>
      <c r="D232" s="108" t="s">
        <v>286</v>
      </c>
      <c r="E232" s="66"/>
      <c r="F232" s="98">
        <f t="shared" si="68"/>
        <v>0</v>
      </c>
      <c r="G232" s="98">
        <f t="shared" si="67"/>
        <v>0</v>
      </c>
      <c r="H232" s="98">
        <f t="shared" si="67"/>
        <v>0</v>
      </c>
      <c r="I232" s="98">
        <f t="shared" si="67"/>
        <v>0</v>
      </c>
      <c r="J232" s="98">
        <f t="shared" si="67"/>
        <v>0</v>
      </c>
      <c r="K232" s="98">
        <f t="shared" si="67"/>
        <v>0</v>
      </c>
      <c r="L232" s="98">
        <f t="shared" si="67"/>
        <v>0</v>
      </c>
      <c r="M232" s="98">
        <f t="shared" si="67"/>
        <v>0</v>
      </c>
      <c r="N232" s="98">
        <f t="shared" si="67"/>
        <v>0</v>
      </c>
      <c r="O232" s="98">
        <f t="shared" si="67"/>
        <v>0</v>
      </c>
      <c r="P232" s="98">
        <f t="shared" si="67"/>
        <v>0</v>
      </c>
      <c r="Q232" s="92">
        <f t="shared" si="52"/>
        <v>0</v>
      </c>
      <c r="R232" s="86" t="str">
        <f t="shared" si="53"/>
        <v/>
      </c>
      <c r="S232" s="90"/>
      <c r="T232" s="90"/>
      <c r="U232" s="90"/>
      <c r="V232" s="90"/>
      <c r="W232" s="90"/>
      <c r="X232" s="99"/>
      <c r="Y232" s="99"/>
      <c r="Z232" s="99"/>
      <c r="AA232" s="99"/>
      <c r="AB232" s="99"/>
      <c r="AC232" s="91">
        <f>IFERROR(VLOOKUP(CONCATENATE($D232,AC$3),加工_集計用!$A:$F,6,0),0)</f>
        <v>0</v>
      </c>
      <c r="AD232" s="92">
        <f t="shared" si="54"/>
        <v>0</v>
      </c>
    </row>
    <row r="233" spans="2:30">
      <c r="B233" s="87"/>
      <c r="C233" s="88" t="s">
        <v>227</v>
      </c>
      <c r="D233" s="93" t="str">
        <f>"【管】"&amp;使い方・設定!H75</f>
        <v>【管】人件費追加勘定科目1</v>
      </c>
      <c r="E233" s="66"/>
      <c r="F233" s="98">
        <f t="shared" si="68"/>
        <v>0</v>
      </c>
      <c r="G233" s="98">
        <f t="shared" si="67"/>
        <v>0</v>
      </c>
      <c r="H233" s="98">
        <f t="shared" si="67"/>
        <v>0</v>
      </c>
      <c r="I233" s="98">
        <f t="shared" si="67"/>
        <v>0</v>
      </c>
      <c r="J233" s="98">
        <f t="shared" si="67"/>
        <v>0</v>
      </c>
      <c r="K233" s="98">
        <f t="shared" si="67"/>
        <v>0</v>
      </c>
      <c r="L233" s="98">
        <f t="shared" si="67"/>
        <v>0</v>
      </c>
      <c r="M233" s="98">
        <f t="shared" si="67"/>
        <v>0</v>
      </c>
      <c r="N233" s="98">
        <f t="shared" si="67"/>
        <v>0</v>
      </c>
      <c r="O233" s="98">
        <f t="shared" si="67"/>
        <v>0</v>
      </c>
      <c r="P233" s="98">
        <f t="shared" si="67"/>
        <v>0</v>
      </c>
      <c r="Q233" s="92">
        <f t="shared" si="52"/>
        <v>0</v>
      </c>
      <c r="R233" s="86" t="str">
        <f t="shared" si="53"/>
        <v/>
      </c>
      <c r="S233" s="90"/>
      <c r="T233" s="90"/>
      <c r="U233" s="90"/>
      <c r="V233" s="90"/>
      <c r="W233" s="90"/>
      <c r="X233" s="99"/>
      <c r="Y233" s="99"/>
      <c r="Z233" s="99"/>
      <c r="AA233" s="99"/>
      <c r="AB233" s="99"/>
      <c r="AC233" s="91">
        <f>IFERROR(VLOOKUP(CONCATENATE($D233,AC$3),加工_集計用!$A:$F,6,0),0)</f>
        <v>0</v>
      </c>
      <c r="AD233" s="92">
        <f t="shared" si="54"/>
        <v>0</v>
      </c>
    </row>
    <row r="234" spans="2:30">
      <c r="B234" s="87"/>
      <c r="C234" s="88" t="s">
        <v>227</v>
      </c>
      <c r="D234" s="93" t="str">
        <f>"【管】"&amp;使い方・設定!H76</f>
        <v>【管】人件費追加勘定科目2</v>
      </c>
      <c r="E234" s="66"/>
      <c r="F234" s="98">
        <f t="shared" si="68"/>
        <v>0</v>
      </c>
      <c r="G234" s="98">
        <f t="shared" si="67"/>
        <v>0</v>
      </c>
      <c r="H234" s="98">
        <f t="shared" si="67"/>
        <v>0</v>
      </c>
      <c r="I234" s="98">
        <f t="shared" si="67"/>
        <v>0</v>
      </c>
      <c r="J234" s="98">
        <f t="shared" si="67"/>
        <v>0</v>
      </c>
      <c r="K234" s="98">
        <f t="shared" si="67"/>
        <v>0</v>
      </c>
      <c r="L234" s="98">
        <f t="shared" si="67"/>
        <v>0</v>
      </c>
      <c r="M234" s="98">
        <f t="shared" si="67"/>
        <v>0</v>
      </c>
      <c r="N234" s="98">
        <f t="shared" si="67"/>
        <v>0</v>
      </c>
      <c r="O234" s="98">
        <f t="shared" si="67"/>
        <v>0</v>
      </c>
      <c r="P234" s="98">
        <f t="shared" si="67"/>
        <v>0</v>
      </c>
      <c r="Q234" s="92">
        <f t="shared" si="52"/>
        <v>0</v>
      </c>
      <c r="R234" s="86" t="str">
        <f t="shared" si="53"/>
        <v/>
      </c>
      <c r="S234" s="90"/>
      <c r="T234" s="90"/>
      <c r="U234" s="90"/>
      <c r="V234" s="90"/>
      <c r="W234" s="90"/>
      <c r="X234" s="99"/>
      <c r="Y234" s="99"/>
      <c r="Z234" s="99"/>
      <c r="AA234" s="99"/>
      <c r="AB234" s="99"/>
      <c r="AC234" s="91">
        <f>IFERROR(VLOOKUP(CONCATENATE($D234,AC$3),加工_集計用!$A:$F,6,0),0)</f>
        <v>0</v>
      </c>
      <c r="AD234" s="92">
        <f t="shared" si="54"/>
        <v>0</v>
      </c>
    </row>
    <row r="235" spans="2:30">
      <c r="B235" s="87"/>
      <c r="C235" s="88" t="s">
        <v>227</v>
      </c>
      <c r="D235" s="93" t="str">
        <f>"【管】"&amp;使い方・設定!H77</f>
        <v>【管】人件費追加勘定科目3</v>
      </c>
      <c r="E235" s="66"/>
      <c r="F235" s="98">
        <f t="shared" si="68"/>
        <v>0</v>
      </c>
      <c r="G235" s="98">
        <f t="shared" si="67"/>
        <v>0</v>
      </c>
      <c r="H235" s="98">
        <f t="shared" si="67"/>
        <v>0</v>
      </c>
      <c r="I235" s="98">
        <f t="shared" si="67"/>
        <v>0</v>
      </c>
      <c r="J235" s="98">
        <f t="shared" si="67"/>
        <v>0</v>
      </c>
      <c r="K235" s="98">
        <f t="shared" si="67"/>
        <v>0</v>
      </c>
      <c r="L235" s="98">
        <f t="shared" si="67"/>
        <v>0</v>
      </c>
      <c r="M235" s="98">
        <f t="shared" si="67"/>
        <v>0</v>
      </c>
      <c r="N235" s="98">
        <f t="shared" si="67"/>
        <v>0</v>
      </c>
      <c r="O235" s="98">
        <f t="shared" si="67"/>
        <v>0</v>
      </c>
      <c r="P235" s="98">
        <f t="shared" si="67"/>
        <v>0</v>
      </c>
      <c r="Q235" s="92">
        <f t="shared" si="52"/>
        <v>0</v>
      </c>
      <c r="R235" s="86" t="str">
        <f t="shared" si="53"/>
        <v/>
      </c>
      <c r="S235" s="90"/>
      <c r="T235" s="90"/>
      <c r="U235" s="90"/>
      <c r="V235" s="90"/>
      <c r="W235" s="90"/>
      <c r="X235" s="99"/>
      <c r="Y235" s="99"/>
      <c r="Z235" s="99"/>
      <c r="AA235" s="99"/>
      <c r="AB235" s="99"/>
      <c r="AC235" s="91">
        <f>IFERROR(VLOOKUP(CONCATENATE($D235,AC$3),加工_集計用!$A:$F,6,0),0)</f>
        <v>0</v>
      </c>
      <c r="AD235" s="92">
        <f t="shared" si="54"/>
        <v>0</v>
      </c>
    </row>
    <row r="236" spans="2:30">
      <c r="B236" s="87"/>
      <c r="C236" s="88" t="s">
        <v>227</v>
      </c>
      <c r="D236" s="93" t="str">
        <f>"【管】"&amp;使い方・設定!H78</f>
        <v>【管】人件費追加勘定科目4</v>
      </c>
      <c r="E236" s="66"/>
      <c r="F236" s="98">
        <f t="shared" si="68"/>
        <v>0</v>
      </c>
      <c r="G236" s="98">
        <f t="shared" si="67"/>
        <v>0</v>
      </c>
      <c r="H236" s="98">
        <f t="shared" si="67"/>
        <v>0</v>
      </c>
      <c r="I236" s="98">
        <f t="shared" si="67"/>
        <v>0</v>
      </c>
      <c r="J236" s="98">
        <f t="shared" si="67"/>
        <v>0</v>
      </c>
      <c r="K236" s="98">
        <f t="shared" si="67"/>
        <v>0</v>
      </c>
      <c r="L236" s="98">
        <f t="shared" si="67"/>
        <v>0</v>
      </c>
      <c r="M236" s="98">
        <f t="shared" si="67"/>
        <v>0</v>
      </c>
      <c r="N236" s="98">
        <f t="shared" si="67"/>
        <v>0</v>
      </c>
      <c r="O236" s="98">
        <f t="shared" si="67"/>
        <v>0</v>
      </c>
      <c r="P236" s="98">
        <f t="shared" si="67"/>
        <v>0</v>
      </c>
      <c r="Q236" s="92">
        <f t="shared" si="52"/>
        <v>0</v>
      </c>
      <c r="R236" s="86" t="str">
        <f t="shared" si="53"/>
        <v/>
      </c>
      <c r="S236" s="90"/>
      <c r="T236" s="90"/>
      <c r="U236" s="90"/>
      <c r="V236" s="90"/>
      <c r="W236" s="90"/>
      <c r="X236" s="99"/>
      <c r="Y236" s="99"/>
      <c r="Z236" s="99"/>
      <c r="AA236" s="99"/>
      <c r="AB236" s="99"/>
      <c r="AC236" s="91">
        <f>IFERROR(VLOOKUP(CONCATENATE($D236,AC$3),加工_集計用!$A:$F,6,0),0)</f>
        <v>0</v>
      </c>
      <c r="AD236" s="92">
        <f t="shared" si="54"/>
        <v>0</v>
      </c>
    </row>
    <row r="237" spans="2:30">
      <c r="B237" s="87"/>
      <c r="C237" s="88" t="s">
        <v>227</v>
      </c>
      <c r="D237" s="93" t="str">
        <f>"【管】"&amp;使い方・設定!H79</f>
        <v>【管】人件費追加勘定科目5</v>
      </c>
      <c r="E237" s="66"/>
      <c r="F237" s="98">
        <f t="shared" si="68"/>
        <v>0</v>
      </c>
      <c r="G237" s="98">
        <f t="shared" si="67"/>
        <v>0</v>
      </c>
      <c r="H237" s="98">
        <f t="shared" si="67"/>
        <v>0</v>
      </c>
      <c r="I237" s="98">
        <f t="shared" si="67"/>
        <v>0</v>
      </c>
      <c r="J237" s="98">
        <f t="shared" si="67"/>
        <v>0</v>
      </c>
      <c r="K237" s="98">
        <f t="shared" si="67"/>
        <v>0</v>
      </c>
      <c r="L237" s="98">
        <f t="shared" si="67"/>
        <v>0</v>
      </c>
      <c r="M237" s="98">
        <f t="shared" si="67"/>
        <v>0</v>
      </c>
      <c r="N237" s="98">
        <f t="shared" si="67"/>
        <v>0</v>
      </c>
      <c r="O237" s="98">
        <f t="shared" si="67"/>
        <v>0</v>
      </c>
      <c r="P237" s="98">
        <f t="shared" si="67"/>
        <v>0</v>
      </c>
      <c r="Q237" s="92">
        <f t="shared" si="52"/>
        <v>0</v>
      </c>
      <c r="R237" s="86" t="str">
        <f t="shared" si="53"/>
        <v/>
      </c>
      <c r="S237" s="90"/>
      <c r="T237" s="90"/>
      <c r="U237" s="90"/>
      <c r="V237" s="90"/>
      <c r="W237" s="90"/>
      <c r="X237" s="99"/>
      <c r="Y237" s="99"/>
      <c r="Z237" s="99"/>
      <c r="AA237" s="99"/>
      <c r="AB237" s="99"/>
      <c r="AC237" s="91">
        <f>IFERROR(VLOOKUP(CONCATENATE($D237,AC$3),加工_集計用!$A:$F,6,0),0)</f>
        <v>0</v>
      </c>
      <c r="AD237" s="92">
        <f t="shared" si="54"/>
        <v>0</v>
      </c>
    </row>
    <row r="238" spans="2:30">
      <c r="B238" s="87"/>
      <c r="C238" s="88" t="s">
        <v>227</v>
      </c>
      <c r="D238" s="93" t="str">
        <f>"【管】"&amp;使い方・設定!H80</f>
        <v>【管】人件費追加勘定科目6</v>
      </c>
      <c r="E238" s="66"/>
      <c r="F238" s="98">
        <f t="shared" si="68"/>
        <v>0</v>
      </c>
      <c r="G238" s="98">
        <f t="shared" si="67"/>
        <v>0</v>
      </c>
      <c r="H238" s="98">
        <f t="shared" si="67"/>
        <v>0</v>
      </c>
      <c r="I238" s="98">
        <f t="shared" si="67"/>
        <v>0</v>
      </c>
      <c r="J238" s="98">
        <f t="shared" si="67"/>
        <v>0</v>
      </c>
      <c r="K238" s="98">
        <f t="shared" si="67"/>
        <v>0</v>
      </c>
      <c r="L238" s="98">
        <f t="shared" si="67"/>
        <v>0</v>
      </c>
      <c r="M238" s="98">
        <f t="shared" si="67"/>
        <v>0</v>
      </c>
      <c r="N238" s="98">
        <f t="shared" si="67"/>
        <v>0</v>
      </c>
      <c r="O238" s="98">
        <f t="shared" si="67"/>
        <v>0</v>
      </c>
      <c r="P238" s="98">
        <f t="shared" si="67"/>
        <v>0</v>
      </c>
      <c r="Q238" s="92">
        <f t="shared" si="52"/>
        <v>0</v>
      </c>
      <c r="R238" s="86" t="str">
        <f t="shared" si="53"/>
        <v/>
      </c>
      <c r="S238" s="90"/>
      <c r="T238" s="90"/>
      <c r="U238" s="90"/>
      <c r="V238" s="90"/>
      <c r="W238" s="90"/>
      <c r="X238" s="99"/>
      <c r="Y238" s="99"/>
      <c r="Z238" s="99"/>
      <c r="AA238" s="99"/>
      <c r="AB238" s="99"/>
      <c r="AC238" s="91">
        <f>IFERROR(VLOOKUP(CONCATENATE($D238,AC$3),加工_集計用!$A:$F,6,0),0)</f>
        <v>0</v>
      </c>
      <c r="AD238" s="92">
        <f t="shared" si="54"/>
        <v>0</v>
      </c>
    </row>
    <row r="239" spans="2:30">
      <c r="B239" s="87"/>
      <c r="C239" s="88" t="s">
        <v>227</v>
      </c>
      <c r="D239" s="93" t="str">
        <f>"【管】"&amp;使い方・設定!H81</f>
        <v>【管】人件費追加勘定科目7</v>
      </c>
      <c r="E239" s="66"/>
      <c r="F239" s="98">
        <f t="shared" si="68"/>
        <v>0</v>
      </c>
      <c r="G239" s="98">
        <f t="shared" si="67"/>
        <v>0</v>
      </c>
      <c r="H239" s="98">
        <f t="shared" si="67"/>
        <v>0</v>
      </c>
      <c r="I239" s="98">
        <f t="shared" si="67"/>
        <v>0</v>
      </c>
      <c r="J239" s="98">
        <f t="shared" si="67"/>
        <v>0</v>
      </c>
      <c r="K239" s="98">
        <f t="shared" si="67"/>
        <v>0</v>
      </c>
      <c r="L239" s="98">
        <f t="shared" si="67"/>
        <v>0</v>
      </c>
      <c r="M239" s="98">
        <f t="shared" si="67"/>
        <v>0</v>
      </c>
      <c r="N239" s="98">
        <f t="shared" si="67"/>
        <v>0</v>
      </c>
      <c r="O239" s="98">
        <f t="shared" si="67"/>
        <v>0</v>
      </c>
      <c r="P239" s="98">
        <f t="shared" si="67"/>
        <v>0</v>
      </c>
      <c r="Q239" s="92">
        <f t="shared" si="52"/>
        <v>0</v>
      </c>
      <c r="R239" s="86" t="str">
        <f t="shared" si="53"/>
        <v/>
      </c>
      <c r="S239" s="90"/>
      <c r="T239" s="90"/>
      <c r="U239" s="90"/>
      <c r="V239" s="90"/>
      <c r="W239" s="90"/>
      <c r="X239" s="99"/>
      <c r="Y239" s="99"/>
      <c r="Z239" s="99"/>
      <c r="AA239" s="99"/>
      <c r="AB239" s="99"/>
      <c r="AC239" s="91">
        <f>IFERROR(VLOOKUP(CONCATENATE($D239,AC$3),加工_集計用!$A:$F,6,0),0)</f>
        <v>0</v>
      </c>
      <c r="AD239" s="92">
        <f t="shared" si="54"/>
        <v>0</v>
      </c>
    </row>
    <row r="240" spans="2:30">
      <c r="B240" s="87"/>
      <c r="C240" s="88" t="s">
        <v>227</v>
      </c>
      <c r="D240" s="93" t="str">
        <f>"【管】"&amp;使い方・設定!H82</f>
        <v>【管】人件費追加勘定科目8</v>
      </c>
      <c r="E240" s="66"/>
      <c r="F240" s="98">
        <f t="shared" si="68"/>
        <v>0</v>
      </c>
      <c r="G240" s="98">
        <f t="shared" ref="G240:G285" si="69">T240+IFERROR(VLOOKUP($D240,$D$292:$P$301,COLUMN()-3,0),0)</f>
        <v>0</v>
      </c>
      <c r="H240" s="98">
        <f t="shared" ref="H240:H285" si="70">U240+IFERROR(VLOOKUP($D240,$D$292:$P$301,COLUMN()-3,0),0)</f>
        <v>0</v>
      </c>
      <c r="I240" s="98">
        <f t="shared" ref="I240:I285" si="71">V240+IFERROR(VLOOKUP($D240,$D$292:$P$301,COLUMN()-3,0),0)</f>
        <v>0</v>
      </c>
      <c r="J240" s="98">
        <f t="shared" ref="J240:J285" si="72">W240+IFERROR(VLOOKUP($D240,$D$292:$P$301,COLUMN()-3,0),0)</f>
        <v>0</v>
      </c>
      <c r="K240" s="98">
        <f t="shared" ref="K240:K285" si="73">X240+IFERROR(VLOOKUP($D240,$D$292:$P$301,COLUMN()-3,0),0)</f>
        <v>0</v>
      </c>
      <c r="L240" s="98">
        <f t="shared" ref="L240:L285" si="74">Y240+IFERROR(VLOOKUP($D240,$D$292:$P$301,COLUMN()-3,0),0)</f>
        <v>0</v>
      </c>
      <c r="M240" s="98">
        <f t="shared" ref="M240:M285" si="75">Z240+IFERROR(VLOOKUP($D240,$D$292:$P$301,COLUMN()-3,0),0)</f>
        <v>0</v>
      </c>
      <c r="N240" s="98">
        <f t="shared" ref="N240:N285" si="76">AA240+IFERROR(VLOOKUP($D240,$D$292:$P$301,COLUMN()-3,0),0)</f>
        <v>0</v>
      </c>
      <c r="O240" s="98">
        <f t="shared" ref="O240:O285" si="77">AB240+IFERROR(VLOOKUP($D240,$D$292:$P$301,COLUMN()-3,0),0)</f>
        <v>0</v>
      </c>
      <c r="P240" s="98">
        <f t="shared" ref="P240:P285" si="78">AC240+IFERROR(VLOOKUP($D240,$D$292:$P$301,COLUMN()-3,0),0)</f>
        <v>0</v>
      </c>
      <c r="Q240" s="92">
        <f t="shared" si="52"/>
        <v>0</v>
      </c>
      <c r="R240" s="86" t="str">
        <f t="shared" si="53"/>
        <v/>
      </c>
      <c r="S240" s="90"/>
      <c r="T240" s="90"/>
      <c r="U240" s="90"/>
      <c r="V240" s="90"/>
      <c r="W240" s="90"/>
      <c r="X240" s="99"/>
      <c r="Y240" s="99"/>
      <c r="Z240" s="99"/>
      <c r="AA240" s="99"/>
      <c r="AB240" s="99"/>
      <c r="AC240" s="91">
        <f>IFERROR(VLOOKUP(CONCATENATE($D240,AC$3),加工_集計用!$A:$F,6,0),0)</f>
        <v>0</v>
      </c>
      <c r="AD240" s="92">
        <f t="shared" si="54"/>
        <v>0</v>
      </c>
    </row>
    <row r="241" spans="2:30">
      <c r="B241" s="87"/>
      <c r="C241" s="88" t="s">
        <v>227</v>
      </c>
      <c r="D241" s="93" t="str">
        <f>"【管】"&amp;使い方・設定!H83</f>
        <v>【管】人件費追加勘定科目9</v>
      </c>
      <c r="E241" s="66"/>
      <c r="F241" s="98">
        <f t="shared" si="68"/>
        <v>0</v>
      </c>
      <c r="G241" s="98">
        <f t="shared" si="69"/>
        <v>0</v>
      </c>
      <c r="H241" s="98">
        <f t="shared" si="70"/>
        <v>0</v>
      </c>
      <c r="I241" s="98">
        <f t="shared" si="71"/>
        <v>0</v>
      </c>
      <c r="J241" s="98">
        <f t="shared" si="72"/>
        <v>0</v>
      </c>
      <c r="K241" s="98">
        <f t="shared" si="73"/>
        <v>0</v>
      </c>
      <c r="L241" s="98">
        <f t="shared" si="74"/>
        <v>0</v>
      </c>
      <c r="M241" s="98">
        <f t="shared" si="75"/>
        <v>0</v>
      </c>
      <c r="N241" s="98">
        <f t="shared" si="76"/>
        <v>0</v>
      </c>
      <c r="O241" s="98">
        <f t="shared" si="77"/>
        <v>0</v>
      </c>
      <c r="P241" s="98">
        <f t="shared" si="78"/>
        <v>0</v>
      </c>
      <c r="Q241" s="92">
        <f t="shared" si="52"/>
        <v>0</v>
      </c>
      <c r="R241" s="86" t="str">
        <f t="shared" si="53"/>
        <v/>
      </c>
      <c r="S241" s="90"/>
      <c r="T241" s="90"/>
      <c r="U241" s="90"/>
      <c r="V241" s="90"/>
      <c r="W241" s="90"/>
      <c r="X241" s="99"/>
      <c r="Y241" s="99"/>
      <c r="Z241" s="99"/>
      <c r="AA241" s="99"/>
      <c r="AB241" s="99"/>
      <c r="AC241" s="91">
        <f>IFERROR(VLOOKUP(CONCATENATE($D241,AC$3),加工_集計用!$A:$F,6,0),0)</f>
        <v>0</v>
      </c>
      <c r="AD241" s="92">
        <f t="shared" si="54"/>
        <v>0</v>
      </c>
    </row>
    <row r="242" spans="2:30">
      <c r="B242" s="87"/>
      <c r="C242" s="88" t="s">
        <v>227</v>
      </c>
      <c r="D242" s="93" t="str">
        <f>"【管】"&amp;使い方・設定!H84</f>
        <v>【管】人件費追加勘定科目10</v>
      </c>
      <c r="E242" s="66"/>
      <c r="F242" s="98">
        <f t="shared" si="68"/>
        <v>0</v>
      </c>
      <c r="G242" s="98">
        <f t="shared" si="69"/>
        <v>0</v>
      </c>
      <c r="H242" s="98">
        <f t="shared" si="70"/>
        <v>0</v>
      </c>
      <c r="I242" s="98">
        <f t="shared" si="71"/>
        <v>0</v>
      </c>
      <c r="J242" s="98">
        <f t="shared" si="72"/>
        <v>0</v>
      </c>
      <c r="K242" s="98">
        <f t="shared" si="73"/>
        <v>0</v>
      </c>
      <c r="L242" s="98">
        <f t="shared" si="74"/>
        <v>0</v>
      </c>
      <c r="M242" s="98">
        <f t="shared" si="75"/>
        <v>0</v>
      </c>
      <c r="N242" s="98">
        <f t="shared" si="76"/>
        <v>0</v>
      </c>
      <c r="O242" s="98">
        <f t="shared" si="77"/>
        <v>0</v>
      </c>
      <c r="P242" s="98">
        <f t="shared" si="78"/>
        <v>0</v>
      </c>
      <c r="Q242" s="92">
        <f t="shared" si="52"/>
        <v>0</v>
      </c>
      <c r="R242" s="86" t="str">
        <f t="shared" si="53"/>
        <v/>
      </c>
      <c r="S242" s="90"/>
      <c r="T242" s="90"/>
      <c r="U242" s="90"/>
      <c r="V242" s="90"/>
      <c r="W242" s="90"/>
      <c r="X242" s="99"/>
      <c r="Y242" s="99"/>
      <c r="Z242" s="99"/>
      <c r="AA242" s="99"/>
      <c r="AB242" s="99"/>
      <c r="AC242" s="91">
        <f>IFERROR(VLOOKUP(CONCATENATE($D242,AC$3),加工_集計用!$A:$F,6,0),0)</f>
        <v>0</v>
      </c>
      <c r="AD242" s="92">
        <f t="shared" si="54"/>
        <v>0</v>
      </c>
    </row>
    <row r="243" spans="2:30">
      <c r="B243" s="87"/>
      <c r="C243" s="88" t="s">
        <v>227</v>
      </c>
      <c r="D243" s="108" t="s">
        <v>287</v>
      </c>
      <c r="E243" s="66"/>
      <c r="F243" s="98">
        <f t="shared" si="68"/>
        <v>0</v>
      </c>
      <c r="G243" s="98">
        <f t="shared" si="69"/>
        <v>0</v>
      </c>
      <c r="H243" s="98">
        <f t="shared" si="70"/>
        <v>0</v>
      </c>
      <c r="I243" s="98">
        <f t="shared" si="71"/>
        <v>0</v>
      </c>
      <c r="J243" s="98">
        <f t="shared" si="72"/>
        <v>0</v>
      </c>
      <c r="K243" s="98">
        <f t="shared" si="73"/>
        <v>0</v>
      </c>
      <c r="L243" s="98">
        <f t="shared" si="74"/>
        <v>0</v>
      </c>
      <c r="M243" s="98">
        <f t="shared" si="75"/>
        <v>0</v>
      </c>
      <c r="N243" s="98">
        <f t="shared" si="76"/>
        <v>0</v>
      </c>
      <c r="O243" s="98">
        <f t="shared" si="77"/>
        <v>0</v>
      </c>
      <c r="P243" s="98">
        <f t="shared" si="78"/>
        <v>0</v>
      </c>
      <c r="Q243" s="92">
        <f t="shared" si="52"/>
        <v>0</v>
      </c>
      <c r="R243" s="86" t="str">
        <f t="shared" si="53"/>
        <v/>
      </c>
      <c r="S243" s="90"/>
      <c r="T243" s="90"/>
      <c r="U243" s="90"/>
      <c r="V243" s="90"/>
      <c r="W243" s="90"/>
      <c r="X243" s="99"/>
      <c r="Y243" s="99"/>
      <c r="Z243" s="99"/>
      <c r="AA243" s="99"/>
      <c r="AB243" s="99"/>
      <c r="AC243" s="91">
        <f>IFERROR(VLOOKUP(CONCATENATE($D243,AC$3),加工_集計用!$A:$F,6,0),0)</f>
        <v>0</v>
      </c>
      <c r="AD243" s="92">
        <f t="shared" si="54"/>
        <v>0</v>
      </c>
    </row>
    <row r="244" spans="2:30">
      <c r="B244" s="87"/>
      <c r="C244" s="88" t="s">
        <v>227</v>
      </c>
      <c r="D244" s="108" t="s">
        <v>288</v>
      </c>
      <c r="E244" s="66"/>
      <c r="F244" s="98">
        <f t="shared" si="68"/>
        <v>0</v>
      </c>
      <c r="G244" s="98">
        <f t="shared" si="69"/>
        <v>0</v>
      </c>
      <c r="H244" s="98">
        <f t="shared" si="70"/>
        <v>0</v>
      </c>
      <c r="I244" s="98">
        <f t="shared" si="71"/>
        <v>0</v>
      </c>
      <c r="J244" s="98">
        <f t="shared" si="72"/>
        <v>0</v>
      </c>
      <c r="K244" s="98">
        <f t="shared" si="73"/>
        <v>0</v>
      </c>
      <c r="L244" s="98">
        <f t="shared" si="74"/>
        <v>0</v>
      </c>
      <c r="M244" s="98">
        <f t="shared" si="75"/>
        <v>0</v>
      </c>
      <c r="N244" s="98">
        <f t="shared" si="76"/>
        <v>0</v>
      </c>
      <c r="O244" s="98">
        <f t="shared" si="77"/>
        <v>0</v>
      </c>
      <c r="P244" s="98">
        <f t="shared" si="78"/>
        <v>0</v>
      </c>
      <c r="Q244" s="92">
        <f t="shared" si="52"/>
        <v>0</v>
      </c>
      <c r="R244" s="86" t="str">
        <f t="shared" si="53"/>
        <v/>
      </c>
      <c r="S244" s="90"/>
      <c r="T244" s="90"/>
      <c r="U244" s="90"/>
      <c r="V244" s="90"/>
      <c r="W244" s="90"/>
      <c r="X244" s="99"/>
      <c r="Y244" s="99"/>
      <c r="Z244" s="99"/>
      <c r="AA244" s="99"/>
      <c r="AB244" s="99"/>
      <c r="AC244" s="91">
        <f>IFERROR(VLOOKUP(CONCATENATE($D244,AC$3),加工_集計用!$A:$F,6,0),0)</f>
        <v>0</v>
      </c>
      <c r="AD244" s="92">
        <f t="shared" si="54"/>
        <v>0</v>
      </c>
    </row>
    <row r="245" spans="2:30">
      <c r="B245" s="87"/>
      <c r="C245" s="88" t="s">
        <v>227</v>
      </c>
      <c r="D245" s="108" t="s">
        <v>289</v>
      </c>
      <c r="E245" s="66"/>
      <c r="F245" s="98">
        <f t="shared" si="68"/>
        <v>0</v>
      </c>
      <c r="G245" s="98">
        <f t="shared" si="69"/>
        <v>0</v>
      </c>
      <c r="H245" s="98">
        <f t="shared" si="70"/>
        <v>0</v>
      </c>
      <c r="I245" s="98">
        <f t="shared" si="71"/>
        <v>0</v>
      </c>
      <c r="J245" s="98">
        <f t="shared" si="72"/>
        <v>0</v>
      </c>
      <c r="K245" s="98">
        <f t="shared" si="73"/>
        <v>0</v>
      </c>
      <c r="L245" s="98">
        <f t="shared" si="74"/>
        <v>0</v>
      </c>
      <c r="M245" s="98">
        <f t="shared" si="75"/>
        <v>0</v>
      </c>
      <c r="N245" s="98">
        <f t="shared" si="76"/>
        <v>0</v>
      </c>
      <c r="O245" s="98">
        <f t="shared" si="77"/>
        <v>0</v>
      </c>
      <c r="P245" s="98">
        <f t="shared" si="78"/>
        <v>0</v>
      </c>
      <c r="Q245" s="92">
        <f t="shared" si="52"/>
        <v>0</v>
      </c>
      <c r="R245" s="86" t="str">
        <f t="shared" si="53"/>
        <v/>
      </c>
      <c r="S245" s="90"/>
      <c r="T245" s="90"/>
      <c r="U245" s="90"/>
      <c r="V245" s="90"/>
      <c r="W245" s="90"/>
      <c r="X245" s="99"/>
      <c r="Y245" s="99"/>
      <c r="Z245" s="99"/>
      <c r="AA245" s="99"/>
      <c r="AB245" s="99"/>
      <c r="AC245" s="91">
        <f>IFERROR(VLOOKUP(CONCATENATE($D245,AC$3),加工_集計用!$A:$F,6,0),0)</f>
        <v>0</v>
      </c>
      <c r="AD245" s="92">
        <f t="shared" si="54"/>
        <v>0</v>
      </c>
    </row>
    <row r="246" spans="2:30">
      <c r="B246" s="87"/>
      <c r="C246" s="88" t="s">
        <v>227</v>
      </c>
      <c r="D246" s="108" t="s">
        <v>290</v>
      </c>
      <c r="E246" s="66"/>
      <c r="F246" s="98">
        <f t="shared" si="68"/>
        <v>0</v>
      </c>
      <c r="G246" s="98">
        <f t="shared" si="69"/>
        <v>0</v>
      </c>
      <c r="H246" s="98">
        <f t="shared" si="70"/>
        <v>0</v>
      </c>
      <c r="I246" s="98">
        <f t="shared" si="71"/>
        <v>0</v>
      </c>
      <c r="J246" s="98">
        <f t="shared" si="72"/>
        <v>0</v>
      </c>
      <c r="K246" s="98">
        <f t="shared" si="73"/>
        <v>0</v>
      </c>
      <c r="L246" s="98">
        <f t="shared" si="74"/>
        <v>0</v>
      </c>
      <c r="M246" s="98">
        <f t="shared" si="75"/>
        <v>0</v>
      </c>
      <c r="N246" s="98">
        <f t="shared" si="76"/>
        <v>0</v>
      </c>
      <c r="O246" s="98">
        <f t="shared" si="77"/>
        <v>0</v>
      </c>
      <c r="P246" s="98">
        <f t="shared" si="78"/>
        <v>0</v>
      </c>
      <c r="Q246" s="92">
        <f t="shared" si="52"/>
        <v>0</v>
      </c>
      <c r="R246" s="86" t="str">
        <f t="shared" si="53"/>
        <v/>
      </c>
      <c r="S246" s="90"/>
      <c r="T246" s="90"/>
      <c r="U246" s="90"/>
      <c r="V246" s="90"/>
      <c r="W246" s="90"/>
      <c r="X246" s="99"/>
      <c r="Y246" s="99"/>
      <c r="Z246" s="99"/>
      <c r="AA246" s="99"/>
      <c r="AB246" s="99"/>
      <c r="AC246" s="91">
        <f>IFERROR(VLOOKUP(CONCATENATE($D246,AC$3),加工_集計用!$A:$F,6,0),0)</f>
        <v>0</v>
      </c>
      <c r="AD246" s="92">
        <f t="shared" si="54"/>
        <v>0</v>
      </c>
    </row>
    <row r="247" spans="2:30">
      <c r="B247" s="87"/>
      <c r="C247" s="88" t="s">
        <v>227</v>
      </c>
      <c r="D247" s="108" t="s">
        <v>291</v>
      </c>
      <c r="E247" s="66"/>
      <c r="F247" s="98">
        <f t="shared" si="68"/>
        <v>0</v>
      </c>
      <c r="G247" s="98">
        <f t="shared" si="69"/>
        <v>0</v>
      </c>
      <c r="H247" s="98">
        <f t="shared" si="70"/>
        <v>0</v>
      </c>
      <c r="I247" s="98">
        <f t="shared" si="71"/>
        <v>0</v>
      </c>
      <c r="J247" s="98">
        <f t="shared" si="72"/>
        <v>0</v>
      </c>
      <c r="K247" s="98">
        <f t="shared" si="73"/>
        <v>0</v>
      </c>
      <c r="L247" s="98">
        <f t="shared" si="74"/>
        <v>0</v>
      </c>
      <c r="M247" s="98">
        <f t="shared" si="75"/>
        <v>0</v>
      </c>
      <c r="N247" s="98">
        <f t="shared" si="76"/>
        <v>0</v>
      </c>
      <c r="O247" s="98">
        <f t="shared" si="77"/>
        <v>0</v>
      </c>
      <c r="P247" s="98">
        <f t="shared" si="78"/>
        <v>0</v>
      </c>
      <c r="Q247" s="92">
        <f t="shared" si="52"/>
        <v>0</v>
      </c>
      <c r="R247" s="86" t="str">
        <f t="shared" si="53"/>
        <v/>
      </c>
      <c r="S247" s="90"/>
      <c r="T247" s="90"/>
      <c r="U247" s="90"/>
      <c r="V247" s="90"/>
      <c r="W247" s="90"/>
      <c r="X247" s="99"/>
      <c r="Y247" s="99"/>
      <c r="Z247" s="99"/>
      <c r="AA247" s="99"/>
      <c r="AB247" s="99"/>
      <c r="AC247" s="91">
        <f>IFERROR(VLOOKUP(CONCATENATE($D247,AC$3),加工_集計用!$A:$F,6,0),0)</f>
        <v>0</v>
      </c>
      <c r="AD247" s="92">
        <f t="shared" si="54"/>
        <v>0</v>
      </c>
    </row>
    <row r="248" spans="2:30">
      <c r="B248" s="87"/>
      <c r="C248" s="88" t="s">
        <v>227</v>
      </c>
      <c r="D248" s="108" t="s">
        <v>292</v>
      </c>
      <c r="E248" s="66"/>
      <c r="F248" s="98">
        <f t="shared" si="68"/>
        <v>0</v>
      </c>
      <c r="G248" s="98">
        <f t="shared" si="69"/>
        <v>0</v>
      </c>
      <c r="H248" s="98">
        <f t="shared" si="70"/>
        <v>0</v>
      </c>
      <c r="I248" s="98">
        <f t="shared" si="71"/>
        <v>0</v>
      </c>
      <c r="J248" s="98">
        <f t="shared" si="72"/>
        <v>0</v>
      </c>
      <c r="K248" s="98">
        <f t="shared" si="73"/>
        <v>0</v>
      </c>
      <c r="L248" s="98">
        <f t="shared" si="74"/>
        <v>0</v>
      </c>
      <c r="M248" s="98">
        <f t="shared" si="75"/>
        <v>0</v>
      </c>
      <c r="N248" s="98">
        <f t="shared" si="76"/>
        <v>0</v>
      </c>
      <c r="O248" s="98">
        <f t="shared" si="77"/>
        <v>0</v>
      </c>
      <c r="P248" s="98">
        <f t="shared" si="78"/>
        <v>0</v>
      </c>
      <c r="Q248" s="92">
        <f t="shared" si="52"/>
        <v>0</v>
      </c>
      <c r="R248" s="86" t="str">
        <f t="shared" si="53"/>
        <v/>
      </c>
      <c r="S248" s="90"/>
      <c r="T248" s="90"/>
      <c r="U248" s="90"/>
      <c r="V248" s="90"/>
      <c r="W248" s="90"/>
      <c r="X248" s="99"/>
      <c r="Y248" s="99"/>
      <c r="Z248" s="99"/>
      <c r="AA248" s="99"/>
      <c r="AB248" s="99"/>
      <c r="AC248" s="91">
        <f>IFERROR(VLOOKUP(CONCATENATE($D248,AC$3),加工_集計用!$A:$F,6,0),0)</f>
        <v>0</v>
      </c>
      <c r="AD248" s="92">
        <f t="shared" si="54"/>
        <v>0</v>
      </c>
    </row>
    <row r="249" spans="2:30">
      <c r="B249" s="87"/>
      <c r="C249" s="88" t="s">
        <v>227</v>
      </c>
      <c r="D249" s="108" t="s">
        <v>161</v>
      </c>
      <c r="E249" s="66"/>
      <c r="F249" s="98">
        <f t="shared" si="68"/>
        <v>0</v>
      </c>
      <c r="G249" s="98">
        <f t="shared" si="69"/>
        <v>0</v>
      </c>
      <c r="H249" s="98">
        <f t="shared" si="70"/>
        <v>0</v>
      </c>
      <c r="I249" s="98">
        <f t="shared" si="71"/>
        <v>0</v>
      </c>
      <c r="J249" s="98">
        <f t="shared" si="72"/>
        <v>0</v>
      </c>
      <c r="K249" s="98">
        <f t="shared" si="73"/>
        <v>0</v>
      </c>
      <c r="L249" s="98">
        <f t="shared" si="74"/>
        <v>0</v>
      </c>
      <c r="M249" s="98">
        <f t="shared" si="75"/>
        <v>0</v>
      </c>
      <c r="N249" s="98">
        <f t="shared" si="76"/>
        <v>0</v>
      </c>
      <c r="O249" s="98">
        <f t="shared" si="77"/>
        <v>0</v>
      </c>
      <c r="P249" s="98">
        <f t="shared" si="78"/>
        <v>0</v>
      </c>
      <c r="Q249" s="92">
        <f t="shared" si="52"/>
        <v>0</v>
      </c>
      <c r="R249" s="86" t="str">
        <f t="shared" si="53"/>
        <v/>
      </c>
      <c r="S249" s="90"/>
      <c r="T249" s="90"/>
      <c r="U249" s="90"/>
      <c r="V249" s="90"/>
      <c r="W249" s="90"/>
      <c r="X249" s="99"/>
      <c r="Y249" s="99"/>
      <c r="Z249" s="99"/>
      <c r="AA249" s="99"/>
      <c r="AB249" s="99"/>
      <c r="AC249" s="91">
        <f>IFERROR(VLOOKUP(CONCATENATE($D249,AC$3),加工_集計用!$A:$F,6,0),0)</f>
        <v>0</v>
      </c>
      <c r="AD249" s="92">
        <f t="shared" si="54"/>
        <v>0</v>
      </c>
    </row>
    <row r="250" spans="2:30">
      <c r="B250" s="87"/>
      <c r="C250" s="88" t="s">
        <v>227</v>
      </c>
      <c r="D250" s="108" t="s">
        <v>293</v>
      </c>
      <c r="E250" s="66"/>
      <c r="F250" s="98">
        <f t="shared" si="68"/>
        <v>0</v>
      </c>
      <c r="G250" s="98">
        <f t="shared" si="69"/>
        <v>0</v>
      </c>
      <c r="H250" s="98">
        <f t="shared" si="70"/>
        <v>0</v>
      </c>
      <c r="I250" s="98">
        <f t="shared" si="71"/>
        <v>0</v>
      </c>
      <c r="J250" s="98">
        <f t="shared" si="72"/>
        <v>0</v>
      </c>
      <c r="K250" s="98">
        <f t="shared" si="73"/>
        <v>0</v>
      </c>
      <c r="L250" s="98">
        <f t="shared" si="74"/>
        <v>0</v>
      </c>
      <c r="M250" s="98">
        <f t="shared" si="75"/>
        <v>0</v>
      </c>
      <c r="N250" s="98">
        <f t="shared" si="76"/>
        <v>0</v>
      </c>
      <c r="O250" s="98">
        <f t="shared" si="77"/>
        <v>0</v>
      </c>
      <c r="P250" s="98">
        <f t="shared" si="78"/>
        <v>0</v>
      </c>
      <c r="Q250" s="92">
        <f t="shared" si="52"/>
        <v>0</v>
      </c>
      <c r="R250" s="86" t="str">
        <f t="shared" si="53"/>
        <v/>
      </c>
      <c r="S250" s="90"/>
      <c r="T250" s="90"/>
      <c r="U250" s="90"/>
      <c r="V250" s="90"/>
      <c r="W250" s="90"/>
      <c r="X250" s="99"/>
      <c r="Y250" s="99"/>
      <c r="Z250" s="99"/>
      <c r="AA250" s="99"/>
      <c r="AB250" s="99"/>
      <c r="AC250" s="91">
        <f>IFERROR(VLOOKUP(CONCATENATE($D250,AC$3),加工_集計用!$A:$F,6,0),0)</f>
        <v>0</v>
      </c>
      <c r="AD250" s="92">
        <f t="shared" si="54"/>
        <v>0</v>
      </c>
    </row>
    <row r="251" spans="2:30">
      <c r="B251" s="87"/>
      <c r="C251" s="88" t="s">
        <v>227</v>
      </c>
      <c r="D251" s="108" t="s">
        <v>162</v>
      </c>
      <c r="E251" s="66"/>
      <c r="F251" s="98">
        <f t="shared" si="68"/>
        <v>0</v>
      </c>
      <c r="G251" s="98">
        <f t="shared" si="69"/>
        <v>0</v>
      </c>
      <c r="H251" s="98">
        <f t="shared" si="70"/>
        <v>0</v>
      </c>
      <c r="I251" s="98">
        <f t="shared" si="71"/>
        <v>0</v>
      </c>
      <c r="J251" s="98">
        <f t="shared" si="72"/>
        <v>0</v>
      </c>
      <c r="K251" s="98">
        <f t="shared" si="73"/>
        <v>0</v>
      </c>
      <c r="L251" s="98">
        <f t="shared" si="74"/>
        <v>0</v>
      </c>
      <c r="M251" s="98">
        <f t="shared" si="75"/>
        <v>0</v>
      </c>
      <c r="N251" s="98">
        <f t="shared" si="76"/>
        <v>0</v>
      </c>
      <c r="O251" s="98">
        <f t="shared" si="77"/>
        <v>0</v>
      </c>
      <c r="P251" s="98">
        <f t="shared" si="78"/>
        <v>0</v>
      </c>
      <c r="Q251" s="92">
        <f t="shared" si="52"/>
        <v>0</v>
      </c>
      <c r="R251" s="86" t="str">
        <f t="shared" si="53"/>
        <v/>
      </c>
      <c r="S251" s="90"/>
      <c r="T251" s="90"/>
      <c r="U251" s="90"/>
      <c r="V251" s="90"/>
      <c r="W251" s="90"/>
      <c r="X251" s="99"/>
      <c r="Y251" s="99"/>
      <c r="Z251" s="99"/>
      <c r="AA251" s="99"/>
      <c r="AB251" s="99"/>
      <c r="AC251" s="91">
        <f>IFERROR(VLOOKUP(CONCATENATE($D251,AC$3),加工_集計用!$A:$F,6,0),0)</f>
        <v>0</v>
      </c>
      <c r="AD251" s="92">
        <f t="shared" si="54"/>
        <v>0</v>
      </c>
    </row>
    <row r="252" spans="2:30">
      <c r="B252" s="87"/>
      <c r="C252" s="88" t="s">
        <v>227</v>
      </c>
      <c r="D252" s="108" t="s">
        <v>163</v>
      </c>
      <c r="E252" s="66"/>
      <c r="F252" s="98">
        <f t="shared" si="68"/>
        <v>0</v>
      </c>
      <c r="G252" s="98">
        <f t="shared" si="69"/>
        <v>0</v>
      </c>
      <c r="H252" s="98">
        <f t="shared" si="70"/>
        <v>0</v>
      </c>
      <c r="I252" s="98">
        <f t="shared" si="71"/>
        <v>0</v>
      </c>
      <c r="J252" s="98">
        <f t="shared" si="72"/>
        <v>0</v>
      </c>
      <c r="K252" s="98">
        <f t="shared" si="73"/>
        <v>0</v>
      </c>
      <c r="L252" s="98">
        <f t="shared" si="74"/>
        <v>0</v>
      </c>
      <c r="M252" s="98">
        <f t="shared" si="75"/>
        <v>0</v>
      </c>
      <c r="N252" s="98">
        <f t="shared" si="76"/>
        <v>0</v>
      </c>
      <c r="O252" s="98">
        <f t="shared" si="77"/>
        <v>0</v>
      </c>
      <c r="P252" s="98">
        <f t="shared" si="78"/>
        <v>0</v>
      </c>
      <c r="Q252" s="92">
        <f t="shared" si="52"/>
        <v>0</v>
      </c>
      <c r="R252" s="86" t="str">
        <f t="shared" si="53"/>
        <v/>
      </c>
      <c r="S252" s="90"/>
      <c r="T252" s="90"/>
      <c r="U252" s="90"/>
      <c r="V252" s="90"/>
      <c r="W252" s="90"/>
      <c r="X252" s="99"/>
      <c r="Y252" s="99"/>
      <c r="Z252" s="99"/>
      <c r="AA252" s="99"/>
      <c r="AB252" s="99"/>
      <c r="AC252" s="91">
        <f>IFERROR(VLOOKUP(CONCATENATE($D252,AC$3),加工_集計用!$A:$F,6,0),0)</f>
        <v>0</v>
      </c>
      <c r="AD252" s="92">
        <f t="shared" si="54"/>
        <v>0</v>
      </c>
    </row>
    <row r="253" spans="2:30">
      <c r="B253" s="87"/>
      <c r="C253" s="88" t="s">
        <v>227</v>
      </c>
      <c r="D253" s="108" t="s">
        <v>294</v>
      </c>
      <c r="E253" s="66"/>
      <c r="F253" s="98">
        <f t="shared" si="68"/>
        <v>0</v>
      </c>
      <c r="G253" s="98">
        <f t="shared" si="69"/>
        <v>0</v>
      </c>
      <c r="H253" s="98">
        <f t="shared" si="70"/>
        <v>0</v>
      </c>
      <c r="I253" s="98">
        <f t="shared" si="71"/>
        <v>0</v>
      </c>
      <c r="J253" s="98">
        <f t="shared" si="72"/>
        <v>0</v>
      </c>
      <c r="K253" s="98">
        <f t="shared" si="73"/>
        <v>0</v>
      </c>
      <c r="L253" s="98">
        <f t="shared" si="74"/>
        <v>0</v>
      </c>
      <c r="M253" s="98">
        <f t="shared" si="75"/>
        <v>0</v>
      </c>
      <c r="N253" s="98">
        <f t="shared" si="76"/>
        <v>0</v>
      </c>
      <c r="O253" s="98">
        <f t="shared" si="77"/>
        <v>0</v>
      </c>
      <c r="P253" s="98">
        <f t="shared" si="78"/>
        <v>0</v>
      </c>
      <c r="Q253" s="92">
        <f t="shared" si="52"/>
        <v>0</v>
      </c>
      <c r="R253" s="86" t="str">
        <f t="shared" si="53"/>
        <v/>
      </c>
      <c r="S253" s="90"/>
      <c r="T253" s="90"/>
      <c r="U253" s="90"/>
      <c r="V253" s="90"/>
      <c r="W253" s="90"/>
      <c r="X253" s="99"/>
      <c r="Y253" s="99"/>
      <c r="Z253" s="99"/>
      <c r="AA253" s="99"/>
      <c r="AB253" s="99"/>
      <c r="AC253" s="91">
        <f>IFERROR(VLOOKUP(CONCATENATE($D253,AC$3),加工_集計用!$A:$F,6,0),0)</f>
        <v>0</v>
      </c>
      <c r="AD253" s="92">
        <f t="shared" si="54"/>
        <v>0</v>
      </c>
    </row>
    <row r="254" spans="2:30">
      <c r="B254" s="87"/>
      <c r="C254" s="88" t="s">
        <v>227</v>
      </c>
      <c r="D254" s="108" t="s">
        <v>164</v>
      </c>
      <c r="E254" s="66"/>
      <c r="F254" s="98">
        <f t="shared" si="68"/>
        <v>0</v>
      </c>
      <c r="G254" s="98">
        <f t="shared" si="69"/>
        <v>0</v>
      </c>
      <c r="H254" s="98">
        <f t="shared" si="70"/>
        <v>0</v>
      </c>
      <c r="I254" s="98">
        <f t="shared" si="71"/>
        <v>0</v>
      </c>
      <c r="J254" s="98">
        <f t="shared" si="72"/>
        <v>0</v>
      </c>
      <c r="K254" s="98">
        <f t="shared" si="73"/>
        <v>0</v>
      </c>
      <c r="L254" s="98">
        <f t="shared" si="74"/>
        <v>0</v>
      </c>
      <c r="M254" s="98">
        <f t="shared" si="75"/>
        <v>0</v>
      </c>
      <c r="N254" s="98">
        <f t="shared" si="76"/>
        <v>0</v>
      </c>
      <c r="O254" s="98">
        <f t="shared" si="77"/>
        <v>0</v>
      </c>
      <c r="P254" s="98">
        <f t="shared" si="78"/>
        <v>0</v>
      </c>
      <c r="Q254" s="92">
        <f t="shared" si="52"/>
        <v>0</v>
      </c>
      <c r="R254" s="86" t="str">
        <f t="shared" si="53"/>
        <v/>
      </c>
      <c r="S254" s="90"/>
      <c r="T254" s="90"/>
      <c r="U254" s="90"/>
      <c r="V254" s="90"/>
      <c r="W254" s="90"/>
      <c r="X254" s="99"/>
      <c r="Y254" s="99"/>
      <c r="Z254" s="99"/>
      <c r="AA254" s="99"/>
      <c r="AB254" s="99"/>
      <c r="AC254" s="91">
        <f>IFERROR(VLOOKUP(CONCATENATE($D254,AC$3),加工_集計用!$A:$F,6,0),0)</f>
        <v>0</v>
      </c>
      <c r="AD254" s="92">
        <f t="shared" si="54"/>
        <v>0</v>
      </c>
    </row>
    <row r="255" spans="2:30">
      <c r="B255" s="87"/>
      <c r="C255" s="88" t="s">
        <v>227</v>
      </c>
      <c r="D255" s="108" t="s">
        <v>165</v>
      </c>
      <c r="E255" s="66"/>
      <c r="F255" s="98">
        <f t="shared" si="68"/>
        <v>0</v>
      </c>
      <c r="G255" s="98">
        <f t="shared" si="69"/>
        <v>0</v>
      </c>
      <c r="H255" s="98">
        <f t="shared" si="70"/>
        <v>0</v>
      </c>
      <c r="I255" s="98">
        <f t="shared" si="71"/>
        <v>0</v>
      </c>
      <c r="J255" s="98">
        <f t="shared" si="72"/>
        <v>0</v>
      </c>
      <c r="K255" s="98">
        <f t="shared" si="73"/>
        <v>0</v>
      </c>
      <c r="L255" s="98">
        <f t="shared" si="74"/>
        <v>0</v>
      </c>
      <c r="M255" s="98">
        <f t="shared" si="75"/>
        <v>0</v>
      </c>
      <c r="N255" s="98">
        <f t="shared" si="76"/>
        <v>0</v>
      </c>
      <c r="O255" s="98">
        <f t="shared" si="77"/>
        <v>0</v>
      </c>
      <c r="P255" s="98">
        <f t="shared" si="78"/>
        <v>0</v>
      </c>
      <c r="Q255" s="92">
        <f t="shared" si="52"/>
        <v>0</v>
      </c>
      <c r="R255" s="86" t="str">
        <f t="shared" si="53"/>
        <v/>
      </c>
      <c r="S255" s="90"/>
      <c r="T255" s="90"/>
      <c r="U255" s="90"/>
      <c r="V255" s="90"/>
      <c r="W255" s="90"/>
      <c r="X255" s="99"/>
      <c r="Y255" s="99"/>
      <c r="Z255" s="99"/>
      <c r="AA255" s="99"/>
      <c r="AB255" s="99"/>
      <c r="AC255" s="91">
        <f>IFERROR(VLOOKUP(CONCATENATE($D255,AC$3),加工_集計用!$A:$F,6,0),0)</f>
        <v>0</v>
      </c>
      <c r="AD255" s="92">
        <f t="shared" si="54"/>
        <v>0</v>
      </c>
    </row>
    <row r="256" spans="2:30">
      <c r="B256" s="87"/>
      <c r="C256" s="88" t="s">
        <v>227</v>
      </c>
      <c r="D256" s="108" t="s">
        <v>295</v>
      </c>
      <c r="E256" s="66"/>
      <c r="F256" s="98">
        <f t="shared" si="68"/>
        <v>0</v>
      </c>
      <c r="G256" s="98">
        <f t="shared" si="69"/>
        <v>0</v>
      </c>
      <c r="H256" s="98">
        <f t="shared" si="70"/>
        <v>0</v>
      </c>
      <c r="I256" s="98">
        <f t="shared" si="71"/>
        <v>0</v>
      </c>
      <c r="J256" s="98">
        <f t="shared" si="72"/>
        <v>0</v>
      </c>
      <c r="K256" s="98">
        <f t="shared" si="73"/>
        <v>0</v>
      </c>
      <c r="L256" s="98">
        <f t="shared" si="74"/>
        <v>0</v>
      </c>
      <c r="M256" s="98">
        <f t="shared" si="75"/>
        <v>0</v>
      </c>
      <c r="N256" s="98">
        <f t="shared" si="76"/>
        <v>0</v>
      </c>
      <c r="O256" s="98">
        <f t="shared" si="77"/>
        <v>0</v>
      </c>
      <c r="P256" s="98">
        <f t="shared" si="78"/>
        <v>0</v>
      </c>
      <c r="Q256" s="92">
        <f t="shared" si="52"/>
        <v>0</v>
      </c>
      <c r="R256" s="86" t="str">
        <f t="shared" si="53"/>
        <v/>
      </c>
      <c r="S256" s="90"/>
      <c r="T256" s="90"/>
      <c r="U256" s="90"/>
      <c r="V256" s="90"/>
      <c r="W256" s="90"/>
      <c r="X256" s="99"/>
      <c r="Y256" s="99"/>
      <c r="Z256" s="99"/>
      <c r="AA256" s="99"/>
      <c r="AB256" s="99"/>
      <c r="AC256" s="91">
        <f>IFERROR(VLOOKUP(CONCATENATE($D256,AC$3),加工_集計用!$A:$F,6,0),0)</f>
        <v>0</v>
      </c>
      <c r="AD256" s="92">
        <f t="shared" si="54"/>
        <v>0</v>
      </c>
    </row>
    <row r="257" spans="2:30">
      <c r="B257" s="87"/>
      <c r="C257" s="88" t="s">
        <v>227</v>
      </c>
      <c r="D257" s="108" t="s">
        <v>296</v>
      </c>
      <c r="E257" s="66"/>
      <c r="F257" s="98">
        <f t="shared" si="68"/>
        <v>0</v>
      </c>
      <c r="G257" s="98">
        <f t="shared" si="69"/>
        <v>0</v>
      </c>
      <c r="H257" s="98">
        <f t="shared" si="70"/>
        <v>0</v>
      </c>
      <c r="I257" s="98">
        <f t="shared" si="71"/>
        <v>0</v>
      </c>
      <c r="J257" s="98">
        <f t="shared" si="72"/>
        <v>0</v>
      </c>
      <c r="K257" s="98">
        <f t="shared" si="73"/>
        <v>0</v>
      </c>
      <c r="L257" s="98">
        <f t="shared" si="74"/>
        <v>0</v>
      </c>
      <c r="M257" s="98">
        <f t="shared" si="75"/>
        <v>0</v>
      </c>
      <c r="N257" s="98">
        <f t="shared" si="76"/>
        <v>0</v>
      </c>
      <c r="O257" s="98">
        <f t="shared" si="77"/>
        <v>0</v>
      </c>
      <c r="P257" s="98">
        <f t="shared" si="78"/>
        <v>0</v>
      </c>
      <c r="Q257" s="92">
        <f t="shared" ref="Q257:Q287" si="79">SUM(F257:P257)</f>
        <v>0</v>
      </c>
      <c r="R257" s="86" t="str">
        <f t="shared" ref="R257:R287" si="80">IF(Q257=AD257,"","配賦エラー")</f>
        <v/>
      </c>
      <c r="S257" s="90"/>
      <c r="T257" s="90"/>
      <c r="U257" s="90"/>
      <c r="V257" s="90"/>
      <c r="W257" s="90"/>
      <c r="X257" s="99"/>
      <c r="Y257" s="99"/>
      <c r="Z257" s="99"/>
      <c r="AA257" s="99"/>
      <c r="AB257" s="99"/>
      <c r="AC257" s="91">
        <f>IFERROR(VLOOKUP(CONCATENATE($D257,AC$3),加工_集計用!$A:$F,6,0),0)</f>
        <v>0</v>
      </c>
      <c r="AD257" s="92">
        <f t="shared" ref="AD257:AD287" si="81">SUM(S257:AC257)</f>
        <v>0</v>
      </c>
    </row>
    <row r="258" spans="2:30">
      <c r="B258" s="87"/>
      <c r="C258" s="88" t="s">
        <v>227</v>
      </c>
      <c r="D258" s="108" t="s">
        <v>297</v>
      </c>
      <c r="E258" s="66"/>
      <c r="F258" s="98">
        <f t="shared" si="68"/>
        <v>0</v>
      </c>
      <c r="G258" s="98">
        <f t="shared" si="69"/>
        <v>0</v>
      </c>
      <c r="H258" s="98">
        <f t="shared" si="70"/>
        <v>0</v>
      </c>
      <c r="I258" s="98">
        <f t="shared" si="71"/>
        <v>0</v>
      </c>
      <c r="J258" s="98">
        <f t="shared" si="72"/>
        <v>0</v>
      </c>
      <c r="K258" s="98">
        <f t="shared" si="73"/>
        <v>0</v>
      </c>
      <c r="L258" s="98">
        <f t="shared" si="74"/>
        <v>0</v>
      </c>
      <c r="M258" s="98">
        <f t="shared" si="75"/>
        <v>0</v>
      </c>
      <c r="N258" s="98">
        <f t="shared" si="76"/>
        <v>0</v>
      </c>
      <c r="O258" s="98">
        <f t="shared" si="77"/>
        <v>0</v>
      </c>
      <c r="P258" s="98">
        <f t="shared" si="78"/>
        <v>0</v>
      </c>
      <c r="Q258" s="92">
        <f t="shared" si="79"/>
        <v>0</v>
      </c>
      <c r="R258" s="86" t="str">
        <f t="shared" si="80"/>
        <v/>
      </c>
      <c r="S258" s="90"/>
      <c r="T258" s="90"/>
      <c r="U258" s="90"/>
      <c r="V258" s="90"/>
      <c r="W258" s="90"/>
      <c r="X258" s="99"/>
      <c r="Y258" s="99"/>
      <c r="Z258" s="99"/>
      <c r="AA258" s="99"/>
      <c r="AB258" s="99"/>
      <c r="AC258" s="91">
        <f>IFERROR(VLOOKUP(CONCATENATE($D258,AC$3),加工_集計用!$A:$F,6,0),0)</f>
        <v>0</v>
      </c>
      <c r="AD258" s="92">
        <f t="shared" si="81"/>
        <v>0</v>
      </c>
    </row>
    <row r="259" spans="2:30">
      <c r="B259" s="87"/>
      <c r="C259" s="88" t="s">
        <v>227</v>
      </c>
      <c r="D259" s="108" t="s">
        <v>298</v>
      </c>
      <c r="E259" s="66"/>
      <c r="F259" s="98">
        <f t="shared" si="68"/>
        <v>0</v>
      </c>
      <c r="G259" s="98">
        <f t="shared" si="69"/>
        <v>0</v>
      </c>
      <c r="H259" s="98">
        <f t="shared" si="70"/>
        <v>0</v>
      </c>
      <c r="I259" s="98">
        <f t="shared" si="71"/>
        <v>0</v>
      </c>
      <c r="J259" s="98">
        <f t="shared" si="72"/>
        <v>0</v>
      </c>
      <c r="K259" s="98">
        <f t="shared" si="73"/>
        <v>0</v>
      </c>
      <c r="L259" s="98">
        <f t="shared" si="74"/>
        <v>0</v>
      </c>
      <c r="M259" s="98">
        <f t="shared" si="75"/>
        <v>0</v>
      </c>
      <c r="N259" s="98">
        <f t="shared" si="76"/>
        <v>0</v>
      </c>
      <c r="O259" s="98">
        <f t="shared" si="77"/>
        <v>0</v>
      </c>
      <c r="P259" s="98">
        <f t="shared" si="78"/>
        <v>0</v>
      </c>
      <c r="Q259" s="92">
        <f t="shared" si="79"/>
        <v>0</v>
      </c>
      <c r="R259" s="86" t="str">
        <f t="shared" si="80"/>
        <v/>
      </c>
      <c r="S259" s="90"/>
      <c r="T259" s="90"/>
      <c r="U259" s="90"/>
      <c r="V259" s="90"/>
      <c r="W259" s="90"/>
      <c r="X259" s="99"/>
      <c r="Y259" s="99"/>
      <c r="Z259" s="99"/>
      <c r="AA259" s="99"/>
      <c r="AB259" s="99"/>
      <c r="AC259" s="91">
        <f>IFERROR(VLOOKUP(CONCATENATE($D259,AC$3),加工_集計用!$A:$F,6,0),0)</f>
        <v>0</v>
      </c>
      <c r="AD259" s="92">
        <f t="shared" si="81"/>
        <v>0</v>
      </c>
    </row>
    <row r="260" spans="2:30">
      <c r="B260" s="87"/>
      <c r="C260" s="88" t="s">
        <v>227</v>
      </c>
      <c r="D260" s="108" t="s">
        <v>299</v>
      </c>
      <c r="E260" s="66"/>
      <c r="F260" s="98">
        <f t="shared" si="68"/>
        <v>0</v>
      </c>
      <c r="G260" s="98">
        <f t="shared" si="69"/>
        <v>0</v>
      </c>
      <c r="H260" s="98">
        <f t="shared" si="70"/>
        <v>0</v>
      </c>
      <c r="I260" s="98">
        <f t="shared" si="71"/>
        <v>0</v>
      </c>
      <c r="J260" s="98">
        <f t="shared" si="72"/>
        <v>0</v>
      </c>
      <c r="K260" s="98">
        <f t="shared" si="73"/>
        <v>0</v>
      </c>
      <c r="L260" s="98">
        <f t="shared" si="74"/>
        <v>0</v>
      </c>
      <c r="M260" s="98">
        <f t="shared" si="75"/>
        <v>0</v>
      </c>
      <c r="N260" s="98">
        <f t="shared" si="76"/>
        <v>0</v>
      </c>
      <c r="O260" s="98">
        <f t="shared" si="77"/>
        <v>0</v>
      </c>
      <c r="P260" s="98">
        <f t="shared" si="78"/>
        <v>0</v>
      </c>
      <c r="Q260" s="92">
        <f t="shared" si="79"/>
        <v>0</v>
      </c>
      <c r="R260" s="86" t="str">
        <f t="shared" si="80"/>
        <v/>
      </c>
      <c r="S260" s="90"/>
      <c r="T260" s="90"/>
      <c r="U260" s="90"/>
      <c r="V260" s="90"/>
      <c r="W260" s="90"/>
      <c r="X260" s="99"/>
      <c r="Y260" s="99"/>
      <c r="Z260" s="99"/>
      <c r="AA260" s="99"/>
      <c r="AB260" s="99"/>
      <c r="AC260" s="91">
        <f>IFERROR(VLOOKUP(CONCATENATE($D260,AC$3),加工_集計用!$A:$F,6,0),0)</f>
        <v>0</v>
      </c>
      <c r="AD260" s="92">
        <f t="shared" si="81"/>
        <v>0</v>
      </c>
    </row>
    <row r="261" spans="2:30">
      <c r="B261" s="87"/>
      <c r="C261" s="88" t="s">
        <v>227</v>
      </c>
      <c r="D261" s="108" t="s">
        <v>166</v>
      </c>
      <c r="E261" s="66"/>
      <c r="F261" s="98">
        <f t="shared" si="68"/>
        <v>0</v>
      </c>
      <c r="G261" s="98">
        <f t="shared" si="69"/>
        <v>0</v>
      </c>
      <c r="H261" s="98">
        <f t="shared" si="70"/>
        <v>0</v>
      </c>
      <c r="I261" s="98">
        <f t="shared" si="71"/>
        <v>0</v>
      </c>
      <c r="J261" s="98">
        <f t="shared" si="72"/>
        <v>0</v>
      </c>
      <c r="K261" s="98">
        <f t="shared" si="73"/>
        <v>0</v>
      </c>
      <c r="L261" s="98">
        <f t="shared" si="74"/>
        <v>0</v>
      </c>
      <c r="M261" s="98">
        <f t="shared" si="75"/>
        <v>0</v>
      </c>
      <c r="N261" s="98">
        <f t="shared" si="76"/>
        <v>0</v>
      </c>
      <c r="O261" s="98">
        <f t="shared" si="77"/>
        <v>0</v>
      </c>
      <c r="P261" s="98">
        <f t="shared" si="78"/>
        <v>0</v>
      </c>
      <c r="Q261" s="92">
        <f t="shared" si="79"/>
        <v>0</v>
      </c>
      <c r="R261" s="86" t="str">
        <f t="shared" si="80"/>
        <v/>
      </c>
      <c r="S261" s="90"/>
      <c r="T261" s="90"/>
      <c r="U261" s="90"/>
      <c r="V261" s="90"/>
      <c r="W261" s="90"/>
      <c r="X261" s="99"/>
      <c r="Y261" s="99"/>
      <c r="Z261" s="99"/>
      <c r="AA261" s="99"/>
      <c r="AB261" s="99"/>
      <c r="AC261" s="91">
        <f>IFERROR(VLOOKUP(CONCATENATE($D261,AC$3),加工_集計用!$A:$F,6,0),0)</f>
        <v>0</v>
      </c>
      <c r="AD261" s="92">
        <f t="shared" si="81"/>
        <v>0</v>
      </c>
    </row>
    <row r="262" spans="2:30">
      <c r="B262" s="87"/>
      <c r="C262" s="88" t="s">
        <v>227</v>
      </c>
      <c r="D262" s="108" t="s">
        <v>300</v>
      </c>
      <c r="E262" s="66"/>
      <c r="F262" s="98">
        <f t="shared" si="68"/>
        <v>0</v>
      </c>
      <c r="G262" s="98">
        <f t="shared" si="69"/>
        <v>0</v>
      </c>
      <c r="H262" s="98">
        <f t="shared" si="70"/>
        <v>0</v>
      </c>
      <c r="I262" s="98">
        <f t="shared" si="71"/>
        <v>0</v>
      </c>
      <c r="J262" s="98">
        <f t="shared" si="72"/>
        <v>0</v>
      </c>
      <c r="K262" s="98">
        <f t="shared" si="73"/>
        <v>0</v>
      </c>
      <c r="L262" s="98">
        <f t="shared" si="74"/>
        <v>0</v>
      </c>
      <c r="M262" s="98">
        <f t="shared" si="75"/>
        <v>0</v>
      </c>
      <c r="N262" s="98">
        <f t="shared" si="76"/>
        <v>0</v>
      </c>
      <c r="O262" s="98">
        <f t="shared" si="77"/>
        <v>0</v>
      </c>
      <c r="P262" s="98">
        <f t="shared" si="78"/>
        <v>0</v>
      </c>
      <c r="Q262" s="92">
        <f t="shared" si="79"/>
        <v>0</v>
      </c>
      <c r="R262" s="86" t="str">
        <f t="shared" si="80"/>
        <v/>
      </c>
      <c r="S262" s="90"/>
      <c r="T262" s="90"/>
      <c r="U262" s="90"/>
      <c r="V262" s="90"/>
      <c r="W262" s="90"/>
      <c r="X262" s="99"/>
      <c r="Y262" s="99"/>
      <c r="Z262" s="99"/>
      <c r="AA262" s="99"/>
      <c r="AB262" s="99"/>
      <c r="AC262" s="91">
        <f>IFERROR(VLOOKUP(CONCATENATE($D262,AC$3),加工_集計用!$A:$F,6,0),0)</f>
        <v>0</v>
      </c>
      <c r="AD262" s="92">
        <f t="shared" si="81"/>
        <v>0</v>
      </c>
    </row>
    <row r="263" spans="2:30">
      <c r="B263" s="87"/>
      <c r="C263" s="88" t="s">
        <v>227</v>
      </c>
      <c r="D263" s="108" t="s">
        <v>167</v>
      </c>
      <c r="E263" s="66"/>
      <c r="F263" s="98">
        <f t="shared" si="68"/>
        <v>0</v>
      </c>
      <c r="G263" s="98">
        <f t="shared" si="69"/>
        <v>0</v>
      </c>
      <c r="H263" s="98">
        <f t="shared" si="70"/>
        <v>0</v>
      </c>
      <c r="I263" s="98">
        <f t="shared" si="71"/>
        <v>0</v>
      </c>
      <c r="J263" s="98">
        <f t="shared" si="72"/>
        <v>0</v>
      </c>
      <c r="K263" s="98">
        <f t="shared" si="73"/>
        <v>0</v>
      </c>
      <c r="L263" s="98">
        <f t="shared" si="74"/>
        <v>0</v>
      </c>
      <c r="M263" s="98">
        <f t="shared" si="75"/>
        <v>0</v>
      </c>
      <c r="N263" s="98">
        <f t="shared" si="76"/>
        <v>0</v>
      </c>
      <c r="O263" s="98">
        <f t="shared" si="77"/>
        <v>0</v>
      </c>
      <c r="P263" s="98">
        <f t="shared" si="78"/>
        <v>0</v>
      </c>
      <c r="Q263" s="92">
        <f t="shared" si="79"/>
        <v>0</v>
      </c>
      <c r="R263" s="86" t="str">
        <f t="shared" si="80"/>
        <v/>
      </c>
      <c r="S263" s="90"/>
      <c r="T263" s="90"/>
      <c r="U263" s="90"/>
      <c r="V263" s="90"/>
      <c r="W263" s="90"/>
      <c r="X263" s="99"/>
      <c r="Y263" s="99"/>
      <c r="Z263" s="99"/>
      <c r="AA263" s="99"/>
      <c r="AB263" s="99"/>
      <c r="AC263" s="91">
        <f>IFERROR(VLOOKUP(CONCATENATE($D263,AC$3),加工_集計用!$A:$F,6,0),0)</f>
        <v>0</v>
      </c>
      <c r="AD263" s="92">
        <f t="shared" si="81"/>
        <v>0</v>
      </c>
    </row>
    <row r="264" spans="2:30">
      <c r="B264" s="87"/>
      <c r="C264" s="88" t="s">
        <v>227</v>
      </c>
      <c r="D264" s="108" t="s">
        <v>301</v>
      </c>
      <c r="E264" s="66"/>
      <c r="F264" s="98">
        <f t="shared" si="68"/>
        <v>0</v>
      </c>
      <c r="G264" s="98">
        <f t="shared" si="69"/>
        <v>0</v>
      </c>
      <c r="H264" s="98">
        <f t="shared" si="70"/>
        <v>0</v>
      </c>
      <c r="I264" s="98">
        <f t="shared" si="71"/>
        <v>0</v>
      </c>
      <c r="J264" s="98">
        <f t="shared" si="72"/>
        <v>0</v>
      </c>
      <c r="K264" s="98">
        <f t="shared" si="73"/>
        <v>0</v>
      </c>
      <c r="L264" s="98">
        <f t="shared" si="74"/>
        <v>0</v>
      </c>
      <c r="M264" s="98">
        <f t="shared" si="75"/>
        <v>0</v>
      </c>
      <c r="N264" s="98">
        <f t="shared" si="76"/>
        <v>0</v>
      </c>
      <c r="O264" s="98">
        <f t="shared" si="77"/>
        <v>0</v>
      </c>
      <c r="P264" s="98">
        <f t="shared" si="78"/>
        <v>0</v>
      </c>
      <c r="Q264" s="92">
        <f t="shared" si="79"/>
        <v>0</v>
      </c>
      <c r="R264" s="86" t="str">
        <f t="shared" si="80"/>
        <v/>
      </c>
      <c r="S264" s="90"/>
      <c r="T264" s="90"/>
      <c r="U264" s="90"/>
      <c r="V264" s="90"/>
      <c r="W264" s="90"/>
      <c r="X264" s="99"/>
      <c r="Y264" s="99"/>
      <c r="Z264" s="99"/>
      <c r="AA264" s="99"/>
      <c r="AB264" s="99"/>
      <c r="AC264" s="91">
        <f>IFERROR(VLOOKUP(CONCATENATE($D264,AC$3),加工_集計用!$A:$F,6,0),0)</f>
        <v>0</v>
      </c>
      <c r="AD264" s="92">
        <f t="shared" si="81"/>
        <v>0</v>
      </c>
    </row>
    <row r="265" spans="2:30">
      <c r="B265" s="87"/>
      <c r="C265" s="88" t="s">
        <v>227</v>
      </c>
      <c r="D265" s="108" t="s">
        <v>302</v>
      </c>
      <c r="E265" s="66"/>
      <c r="F265" s="98">
        <f t="shared" si="68"/>
        <v>0</v>
      </c>
      <c r="G265" s="98">
        <f t="shared" si="69"/>
        <v>0</v>
      </c>
      <c r="H265" s="98">
        <f t="shared" si="70"/>
        <v>0</v>
      </c>
      <c r="I265" s="98">
        <f t="shared" si="71"/>
        <v>0</v>
      </c>
      <c r="J265" s="98">
        <f t="shared" si="72"/>
        <v>0</v>
      </c>
      <c r="K265" s="98">
        <f t="shared" si="73"/>
        <v>0</v>
      </c>
      <c r="L265" s="98">
        <f t="shared" si="74"/>
        <v>0</v>
      </c>
      <c r="M265" s="98">
        <f t="shared" si="75"/>
        <v>0</v>
      </c>
      <c r="N265" s="98">
        <f t="shared" si="76"/>
        <v>0</v>
      </c>
      <c r="O265" s="98">
        <f t="shared" si="77"/>
        <v>0</v>
      </c>
      <c r="P265" s="98">
        <f t="shared" si="78"/>
        <v>0</v>
      </c>
      <c r="Q265" s="92">
        <f t="shared" si="79"/>
        <v>0</v>
      </c>
      <c r="R265" s="86" t="str">
        <f t="shared" si="80"/>
        <v/>
      </c>
      <c r="S265" s="90"/>
      <c r="T265" s="90"/>
      <c r="U265" s="90"/>
      <c r="V265" s="90"/>
      <c r="W265" s="90"/>
      <c r="X265" s="99"/>
      <c r="Y265" s="99"/>
      <c r="Z265" s="99"/>
      <c r="AA265" s="99"/>
      <c r="AB265" s="99"/>
      <c r="AC265" s="91">
        <f>IFERROR(VLOOKUP(CONCATENATE($D265,AC$3),加工_集計用!$A:$F,6,0),0)</f>
        <v>0</v>
      </c>
      <c r="AD265" s="92">
        <f t="shared" si="81"/>
        <v>0</v>
      </c>
    </row>
    <row r="266" spans="2:30">
      <c r="B266" s="87"/>
      <c r="C266" s="88" t="s">
        <v>227</v>
      </c>
      <c r="D266" s="108" t="s">
        <v>168</v>
      </c>
      <c r="E266" s="66"/>
      <c r="F266" s="98">
        <f t="shared" si="68"/>
        <v>0</v>
      </c>
      <c r="G266" s="98">
        <f t="shared" si="69"/>
        <v>0</v>
      </c>
      <c r="H266" s="98">
        <f t="shared" si="70"/>
        <v>0</v>
      </c>
      <c r="I266" s="98">
        <f t="shared" si="71"/>
        <v>0</v>
      </c>
      <c r="J266" s="98">
        <f t="shared" si="72"/>
        <v>0</v>
      </c>
      <c r="K266" s="98">
        <f t="shared" si="73"/>
        <v>0</v>
      </c>
      <c r="L266" s="98">
        <f t="shared" si="74"/>
        <v>0</v>
      </c>
      <c r="M266" s="98">
        <f t="shared" si="75"/>
        <v>0</v>
      </c>
      <c r="N266" s="98">
        <f t="shared" si="76"/>
        <v>0</v>
      </c>
      <c r="O266" s="98">
        <f t="shared" si="77"/>
        <v>0</v>
      </c>
      <c r="P266" s="98">
        <f t="shared" si="78"/>
        <v>0</v>
      </c>
      <c r="Q266" s="92">
        <f t="shared" si="79"/>
        <v>0</v>
      </c>
      <c r="R266" s="86" t="str">
        <f t="shared" si="80"/>
        <v/>
      </c>
      <c r="S266" s="90"/>
      <c r="T266" s="90"/>
      <c r="U266" s="90"/>
      <c r="V266" s="90"/>
      <c r="W266" s="90"/>
      <c r="X266" s="99"/>
      <c r="Y266" s="99"/>
      <c r="Z266" s="99"/>
      <c r="AA266" s="99"/>
      <c r="AB266" s="99"/>
      <c r="AC266" s="91">
        <f>IFERROR(VLOOKUP(CONCATENATE($D266,AC$3),加工_集計用!$A:$F,6,0),0)</f>
        <v>0</v>
      </c>
      <c r="AD266" s="92">
        <f t="shared" si="81"/>
        <v>0</v>
      </c>
    </row>
    <row r="267" spans="2:30">
      <c r="B267" s="87"/>
      <c r="C267" s="88" t="s">
        <v>227</v>
      </c>
      <c r="D267" s="108" t="s">
        <v>303</v>
      </c>
      <c r="E267" s="66"/>
      <c r="F267" s="98">
        <f t="shared" si="68"/>
        <v>0</v>
      </c>
      <c r="G267" s="98">
        <f t="shared" si="69"/>
        <v>0</v>
      </c>
      <c r="H267" s="98">
        <f t="shared" si="70"/>
        <v>0</v>
      </c>
      <c r="I267" s="98">
        <f t="shared" si="71"/>
        <v>0</v>
      </c>
      <c r="J267" s="98">
        <f t="shared" si="72"/>
        <v>0</v>
      </c>
      <c r="K267" s="98">
        <f t="shared" si="73"/>
        <v>0</v>
      </c>
      <c r="L267" s="98">
        <f t="shared" si="74"/>
        <v>0</v>
      </c>
      <c r="M267" s="98">
        <f t="shared" si="75"/>
        <v>0</v>
      </c>
      <c r="N267" s="98">
        <f t="shared" si="76"/>
        <v>0</v>
      </c>
      <c r="O267" s="98">
        <f t="shared" si="77"/>
        <v>0</v>
      </c>
      <c r="P267" s="98">
        <f t="shared" si="78"/>
        <v>0</v>
      </c>
      <c r="Q267" s="92">
        <f t="shared" si="79"/>
        <v>0</v>
      </c>
      <c r="R267" s="86" t="str">
        <f t="shared" si="80"/>
        <v/>
      </c>
      <c r="S267" s="90"/>
      <c r="T267" s="90"/>
      <c r="U267" s="90"/>
      <c r="V267" s="90"/>
      <c r="W267" s="90"/>
      <c r="X267" s="99"/>
      <c r="Y267" s="99"/>
      <c r="Z267" s="99"/>
      <c r="AA267" s="99"/>
      <c r="AB267" s="99"/>
      <c r="AC267" s="91">
        <f>IFERROR(VLOOKUP(CONCATENATE($D267,AC$3),加工_集計用!$A:$F,6,0),0)</f>
        <v>0</v>
      </c>
      <c r="AD267" s="92">
        <f t="shared" si="81"/>
        <v>0</v>
      </c>
    </row>
    <row r="268" spans="2:30">
      <c r="B268" s="87"/>
      <c r="C268" s="88" t="s">
        <v>227</v>
      </c>
      <c r="D268" s="108" t="s">
        <v>304</v>
      </c>
      <c r="E268" s="66"/>
      <c r="F268" s="98">
        <f t="shared" si="68"/>
        <v>0</v>
      </c>
      <c r="G268" s="98">
        <f t="shared" si="69"/>
        <v>0</v>
      </c>
      <c r="H268" s="98">
        <f t="shared" si="70"/>
        <v>0</v>
      </c>
      <c r="I268" s="98">
        <f t="shared" si="71"/>
        <v>0</v>
      </c>
      <c r="J268" s="98">
        <f t="shared" si="72"/>
        <v>0</v>
      </c>
      <c r="K268" s="98">
        <f t="shared" si="73"/>
        <v>0</v>
      </c>
      <c r="L268" s="98">
        <f t="shared" si="74"/>
        <v>0</v>
      </c>
      <c r="M268" s="98">
        <f t="shared" si="75"/>
        <v>0</v>
      </c>
      <c r="N268" s="98">
        <f t="shared" si="76"/>
        <v>0</v>
      </c>
      <c r="O268" s="98">
        <f t="shared" si="77"/>
        <v>0</v>
      </c>
      <c r="P268" s="98">
        <f t="shared" si="78"/>
        <v>0</v>
      </c>
      <c r="Q268" s="92">
        <f t="shared" si="79"/>
        <v>0</v>
      </c>
      <c r="R268" s="86" t="str">
        <f t="shared" si="80"/>
        <v/>
      </c>
      <c r="S268" s="90"/>
      <c r="T268" s="90"/>
      <c r="U268" s="90"/>
      <c r="V268" s="90"/>
      <c r="W268" s="90"/>
      <c r="X268" s="99"/>
      <c r="Y268" s="99"/>
      <c r="Z268" s="99"/>
      <c r="AA268" s="99"/>
      <c r="AB268" s="99"/>
      <c r="AC268" s="91">
        <f>IFERROR(VLOOKUP(CONCATENATE($D268,AC$3),加工_集計用!$A:$F,6,0),0)</f>
        <v>0</v>
      </c>
      <c r="AD268" s="92">
        <f t="shared" si="81"/>
        <v>0</v>
      </c>
    </row>
    <row r="269" spans="2:30">
      <c r="B269" s="87"/>
      <c r="C269" s="88" t="s">
        <v>227</v>
      </c>
      <c r="D269" s="108" t="s">
        <v>305</v>
      </c>
      <c r="E269" s="66"/>
      <c r="F269" s="98">
        <f t="shared" si="68"/>
        <v>0</v>
      </c>
      <c r="G269" s="98">
        <f t="shared" si="69"/>
        <v>0</v>
      </c>
      <c r="H269" s="98">
        <f t="shared" si="70"/>
        <v>0</v>
      </c>
      <c r="I269" s="98">
        <f t="shared" si="71"/>
        <v>0</v>
      </c>
      <c r="J269" s="98">
        <f t="shared" si="72"/>
        <v>0</v>
      </c>
      <c r="K269" s="98">
        <f t="shared" si="73"/>
        <v>0</v>
      </c>
      <c r="L269" s="98">
        <f t="shared" si="74"/>
        <v>0</v>
      </c>
      <c r="M269" s="98">
        <f t="shared" si="75"/>
        <v>0</v>
      </c>
      <c r="N269" s="98">
        <f t="shared" si="76"/>
        <v>0</v>
      </c>
      <c r="O269" s="98">
        <f t="shared" si="77"/>
        <v>0</v>
      </c>
      <c r="P269" s="98">
        <f t="shared" si="78"/>
        <v>0</v>
      </c>
      <c r="Q269" s="92">
        <f t="shared" si="79"/>
        <v>0</v>
      </c>
      <c r="R269" s="86" t="str">
        <f t="shared" si="80"/>
        <v/>
      </c>
      <c r="S269" s="90"/>
      <c r="T269" s="90"/>
      <c r="U269" s="90"/>
      <c r="V269" s="90"/>
      <c r="W269" s="90"/>
      <c r="X269" s="99"/>
      <c r="Y269" s="99"/>
      <c r="Z269" s="99"/>
      <c r="AA269" s="99"/>
      <c r="AB269" s="99"/>
      <c r="AC269" s="91">
        <f>IFERROR(VLOOKUP(CONCATENATE($D269,AC$3),加工_集計用!$A:$F,6,0),0)</f>
        <v>0</v>
      </c>
      <c r="AD269" s="92">
        <f t="shared" si="81"/>
        <v>0</v>
      </c>
    </row>
    <row r="270" spans="2:30">
      <c r="B270" s="87"/>
      <c r="C270" s="88" t="s">
        <v>227</v>
      </c>
      <c r="D270" s="93" t="str">
        <f>"【管】"&amp;使い方・設定!F88</f>
        <v>【管】その他経費追加勘定科目1</v>
      </c>
      <c r="E270" s="66"/>
      <c r="F270" s="98">
        <f t="shared" si="68"/>
        <v>0</v>
      </c>
      <c r="G270" s="98">
        <f t="shared" si="69"/>
        <v>0</v>
      </c>
      <c r="H270" s="98">
        <f t="shared" si="70"/>
        <v>0</v>
      </c>
      <c r="I270" s="98">
        <f t="shared" si="71"/>
        <v>0</v>
      </c>
      <c r="J270" s="98">
        <f t="shared" si="72"/>
        <v>0</v>
      </c>
      <c r="K270" s="98">
        <f t="shared" si="73"/>
        <v>0</v>
      </c>
      <c r="L270" s="98">
        <f t="shared" si="74"/>
        <v>0</v>
      </c>
      <c r="M270" s="98">
        <f t="shared" si="75"/>
        <v>0</v>
      </c>
      <c r="N270" s="98">
        <f t="shared" si="76"/>
        <v>0</v>
      </c>
      <c r="O270" s="98">
        <f t="shared" si="77"/>
        <v>0</v>
      </c>
      <c r="P270" s="98">
        <f t="shared" si="78"/>
        <v>0</v>
      </c>
      <c r="Q270" s="92">
        <f t="shared" si="79"/>
        <v>0</v>
      </c>
      <c r="R270" s="86" t="str">
        <f t="shared" si="80"/>
        <v/>
      </c>
      <c r="S270" s="90"/>
      <c r="T270" s="90"/>
      <c r="U270" s="90"/>
      <c r="V270" s="90"/>
      <c r="W270" s="90"/>
      <c r="X270" s="99"/>
      <c r="Y270" s="99"/>
      <c r="Z270" s="99"/>
      <c r="AA270" s="99"/>
      <c r="AB270" s="99"/>
      <c r="AC270" s="91">
        <f>IFERROR(VLOOKUP(CONCATENATE($D270,AC$3),加工_集計用!$A:$F,6,0),0)</f>
        <v>0</v>
      </c>
      <c r="AD270" s="92">
        <f t="shared" si="81"/>
        <v>0</v>
      </c>
    </row>
    <row r="271" spans="2:30">
      <c r="B271" s="87"/>
      <c r="C271" s="88" t="s">
        <v>227</v>
      </c>
      <c r="D271" s="93" t="str">
        <f>"【管】"&amp;使い方・設定!F89</f>
        <v>【管】その他経費追加勘定科目2</v>
      </c>
      <c r="E271" s="66"/>
      <c r="F271" s="98">
        <f t="shared" si="68"/>
        <v>0</v>
      </c>
      <c r="G271" s="98">
        <f t="shared" si="69"/>
        <v>0</v>
      </c>
      <c r="H271" s="98">
        <f t="shared" si="70"/>
        <v>0</v>
      </c>
      <c r="I271" s="98">
        <f t="shared" si="71"/>
        <v>0</v>
      </c>
      <c r="J271" s="98">
        <f t="shared" si="72"/>
        <v>0</v>
      </c>
      <c r="K271" s="98">
        <f t="shared" si="73"/>
        <v>0</v>
      </c>
      <c r="L271" s="98">
        <f t="shared" si="74"/>
        <v>0</v>
      </c>
      <c r="M271" s="98">
        <f t="shared" si="75"/>
        <v>0</v>
      </c>
      <c r="N271" s="98">
        <f t="shared" si="76"/>
        <v>0</v>
      </c>
      <c r="O271" s="98">
        <f t="shared" si="77"/>
        <v>0</v>
      </c>
      <c r="P271" s="98">
        <f t="shared" si="78"/>
        <v>0</v>
      </c>
      <c r="Q271" s="92">
        <f t="shared" si="79"/>
        <v>0</v>
      </c>
      <c r="R271" s="86" t="str">
        <f t="shared" si="80"/>
        <v/>
      </c>
      <c r="S271" s="90"/>
      <c r="T271" s="90"/>
      <c r="U271" s="90"/>
      <c r="V271" s="90"/>
      <c r="W271" s="90"/>
      <c r="X271" s="99"/>
      <c r="Y271" s="99"/>
      <c r="Z271" s="99"/>
      <c r="AA271" s="99"/>
      <c r="AB271" s="99"/>
      <c r="AC271" s="91">
        <f>IFERROR(VLOOKUP(CONCATENATE($D271,AC$3),加工_集計用!$A:$F,6,0),0)</f>
        <v>0</v>
      </c>
      <c r="AD271" s="92">
        <f t="shared" si="81"/>
        <v>0</v>
      </c>
    </row>
    <row r="272" spans="2:30">
      <c r="B272" s="87"/>
      <c r="C272" s="88" t="s">
        <v>227</v>
      </c>
      <c r="D272" s="93" t="str">
        <f>"【管】"&amp;使い方・設定!F90</f>
        <v>【管】その他経費追加勘定科目3</v>
      </c>
      <c r="E272" s="66"/>
      <c r="F272" s="98">
        <f t="shared" si="68"/>
        <v>0</v>
      </c>
      <c r="G272" s="98">
        <f t="shared" si="69"/>
        <v>0</v>
      </c>
      <c r="H272" s="98">
        <f t="shared" si="70"/>
        <v>0</v>
      </c>
      <c r="I272" s="98">
        <f t="shared" si="71"/>
        <v>0</v>
      </c>
      <c r="J272" s="98">
        <f t="shared" si="72"/>
        <v>0</v>
      </c>
      <c r="K272" s="98">
        <f t="shared" si="73"/>
        <v>0</v>
      </c>
      <c r="L272" s="98">
        <f t="shared" si="74"/>
        <v>0</v>
      </c>
      <c r="M272" s="98">
        <f t="shared" si="75"/>
        <v>0</v>
      </c>
      <c r="N272" s="98">
        <f t="shared" si="76"/>
        <v>0</v>
      </c>
      <c r="O272" s="98">
        <f t="shared" si="77"/>
        <v>0</v>
      </c>
      <c r="P272" s="98">
        <f t="shared" si="78"/>
        <v>0</v>
      </c>
      <c r="Q272" s="92">
        <f t="shared" si="79"/>
        <v>0</v>
      </c>
      <c r="R272" s="86" t="str">
        <f t="shared" si="80"/>
        <v/>
      </c>
      <c r="S272" s="90"/>
      <c r="T272" s="90"/>
      <c r="U272" s="90"/>
      <c r="V272" s="90"/>
      <c r="W272" s="90"/>
      <c r="X272" s="99"/>
      <c r="Y272" s="99"/>
      <c r="Z272" s="99"/>
      <c r="AA272" s="99"/>
      <c r="AB272" s="99"/>
      <c r="AC272" s="91">
        <f>IFERROR(VLOOKUP(CONCATENATE($D272,AC$3),加工_集計用!$A:$F,6,0),0)</f>
        <v>0</v>
      </c>
      <c r="AD272" s="92">
        <f t="shared" si="81"/>
        <v>0</v>
      </c>
    </row>
    <row r="273" spans="2:30">
      <c r="B273" s="87"/>
      <c r="C273" s="88" t="s">
        <v>227</v>
      </c>
      <c r="D273" s="93" t="str">
        <f>"【管】"&amp;使い方・設定!F91</f>
        <v>【管】その他経費追加勘定科目4</v>
      </c>
      <c r="E273" s="66"/>
      <c r="F273" s="98">
        <f t="shared" si="68"/>
        <v>0</v>
      </c>
      <c r="G273" s="98">
        <f t="shared" si="69"/>
        <v>0</v>
      </c>
      <c r="H273" s="98">
        <f t="shared" si="70"/>
        <v>0</v>
      </c>
      <c r="I273" s="98">
        <f t="shared" si="71"/>
        <v>0</v>
      </c>
      <c r="J273" s="98">
        <f t="shared" si="72"/>
        <v>0</v>
      </c>
      <c r="K273" s="98">
        <f t="shared" si="73"/>
        <v>0</v>
      </c>
      <c r="L273" s="98">
        <f t="shared" si="74"/>
        <v>0</v>
      </c>
      <c r="M273" s="98">
        <f t="shared" si="75"/>
        <v>0</v>
      </c>
      <c r="N273" s="98">
        <f t="shared" si="76"/>
        <v>0</v>
      </c>
      <c r="O273" s="98">
        <f t="shared" si="77"/>
        <v>0</v>
      </c>
      <c r="P273" s="98">
        <f t="shared" si="78"/>
        <v>0</v>
      </c>
      <c r="Q273" s="92">
        <f t="shared" si="79"/>
        <v>0</v>
      </c>
      <c r="R273" s="86" t="str">
        <f t="shared" si="80"/>
        <v/>
      </c>
      <c r="S273" s="90"/>
      <c r="T273" s="90"/>
      <c r="U273" s="90"/>
      <c r="V273" s="90"/>
      <c r="W273" s="90"/>
      <c r="X273" s="99"/>
      <c r="Y273" s="99"/>
      <c r="Z273" s="99"/>
      <c r="AA273" s="99"/>
      <c r="AB273" s="99"/>
      <c r="AC273" s="91">
        <f>IFERROR(VLOOKUP(CONCATENATE($D273,AC$3),加工_集計用!$A:$F,6,0),0)</f>
        <v>0</v>
      </c>
      <c r="AD273" s="92">
        <f t="shared" si="81"/>
        <v>0</v>
      </c>
    </row>
    <row r="274" spans="2:30">
      <c r="B274" s="87"/>
      <c r="C274" s="88" t="s">
        <v>227</v>
      </c>
      <c r="D274" s="93" t="str">
        <f>"【管】"&amp;使い方・設定!F92</f>
        <v>【管】その他経費追加勘定科目5</v>
      </c>
      <c r="E274" s="66"/>
      <c r="F274" s="98">
        <f t="shared" si="68"/>
        <v>0</v>
      </c>
      <c r="G274" s="98">
        <f t="shared" si="69"/>
        <v>0</v>
      </c>
      <c r="H274" s="98">
        <f t="shared" si="70"/>
        <v>0</v>
      </c>
      <c r="I274" s="98">
        <f t="shared" si="71"/>
        <v>0</v>
      </c>
      <c r="J274" s="98">
        <f t="shared" si="72"/>
        <v>0</v>
      </c>
      <c r="K274" s="98">
        <f t="shared" si="73"/>
        <v>0</v>
      </c>
      <c r="L274" s="98">
        <f t="shared" si="74"/>
        <v>0</v>
      </c>
      <c r="M274" s="98">
        <f t="shared" si="75"/>
        <v>0</v>
      </c>
      <c r="N274" s="98">
        <f t="shared" si="76"/>
        <v>0</v>
      </c>
      <c r="O274" s="98">
        <f t="shared" si="77"/>
        <v>0</v>
      </c>
      <c r="P274" s="98">
        <f t="shared" si="78"/>
        <v>0</v>
      </c>
      <c r="Q274" s="92">
        <f t="shared" si="79"/>
        <v>0</v>
      </c>
      <c r="R274" s="86" t="str">
        <f t="shared" si="80"/>
        <v/>
      </c>
      <c r="S274" s="90"/>
      <c r="T274" s="90"/>
      <c r="U274" s="90"/>
      <c r="V274" s="90"/>
      <c r="W274" s="90"/>
      <c r="X274" s="99"/>
      <c r="Y274" s="99"/>
      <c r="Z274" s="99"/>
      <c r="AA274" s="99"/>
      <c r="AB274" s="99"/>
      <c r="AC274" s="91">
        <f>IFERROR(VLOOKUP(CONCATENATE($D274,AC$3),加工_集計用!$A:$F,6,0),0)</f>
        <v>0</v>
      </c>
      <c r="AD274" s="92">
        <f t="shared" si="81"/>
        <v>0</v>
      </c>
    </row>
    <row r="275" spans="2:30">
      <c r="B275" s="87"/>
      <c r="C275" s="88" t="s">
        <v>227</v>
      </c>
      <c r="D275" s="93" t="str">
        <f>"【管】"&amp;使い方・設定!F93</f>
        <v>【管】その他経費追加勘定科目6</v>
      </c>
      <c r="E275" s="66"/>
      <c r="F275" s="98">
        <f t="shared" si="68"/>
        <v>0</v>
      </c>
      <c r="G275" s="98">
        <f t="shared" si="69"/>
        <v>0</v>
      </c>
      <c r="H275" s="98">
        <f t="shared" si="70"/>
        <v>0</v>
      </c>
      <c r="I275" s="98">
        <f t="shared" si="71"/>
        <v>0</v>
      </c>
      <c r="J275" s="98">
        <f t="shared" si="72"/>
        <v>0</v>
      </c>
      <c r="K275" s="98">
        <f t="shared" si="73"/>
        <v>0</v>
      </c>
      <c r="L275" s="98">
        <f t="shared" si="74"/>
        <v>0</v>
      </c>
      <c r="M275" s="98">
        <f t="shared" si="75"/>
        <v>0</v>
      </c>
      <c r="N275" s="98">
        <f t="shared" si="76"/>
        <v>0</v>
      </c>
      <c r="O275" s="98">
        <f t="shared" si="77"/>
        <v>0</v>
      </c>
      <c r="P275" s="98">
        <f t="shared" si="78"/>
        <v>0</v>
      </c>
      <c r="Q275" s="92">
        <f t="shared" si="79"/>
        <v>0</v>
      </c>
      <c r="R275" s="86" t="str">
        <f t="shared" si="80"/>
        <v/>
      </c>
      <c r="S275" s="90"/>
      <c r="T275" s="90"/>
      <c r="U275" s="90"/>
      <c r="V275" s="90"/>
      <c r="W275" s="90"/>
      <c r="X275" s="99"/>
      <c r="Y275" s="99"/>
      <c r="Z275" s="99"/>
      <c r="AA275" s="99"/>
      <c r="AB275" s="99"/>
      <c r="AC275" s="91">
        <f>IFERROR(VLOOKUP(CONCATENATE($D275,AC$3),加工_集計用!$A:$F,6,0),0)</f>
        <v>0</v>
      </c>
      <c r="AD275" s="92">
        <f t="shared" si="81"/>
        <v>0</v>
      </c>
    </row>
    <row r="276" spans="2:30">
      <c r="B276" s="87"/>
      <c r="C276" s="88" t="s">
        <v>227</v>
      </c>
      <c r="D276" s="93" t="str">
        <f>"【管】"&amp;使い方・設定!F94</f>
        <v>【管】その他経費追加勘定科目7</v>
      </c>
      <c r="E276" s="66"/>
      <c r="F276" s="98">
        <f t="shared" si="68"/>
        <v>0</v>
      </c>
      <c r="G276" s="98">
        <f t="shared" si="69"/>
        <v>0</v>
      </c>
      <c r="H276" s="98">
        <f t="shared" si="70"/>
        <v>0</v>
      </c>
      <c r="I276" s="98">
        <f t="shared" si="71"/>
        <v>0</v>
      </c>
      <c r="J276" s="98">
        <f t="shared" si="72"/>
        <v>0</v>
      </c>
      <c r="K276" s="98">
        <f t="shared" si="73"/>
        <v>0</v>
      </c>
      <c r="L276" s="98">
        <f t="shared" si="74"/>
        <v>0</v>
      </c>
      <c r="M276" s="98">
        <f t="shared" si="75"/>
        <v>0</v>
      </c>
      <c r="N276" s="98">
        <f t="shared" si="76"/>
        <v>0</v>
      </c>
      <c r="O276" s="98">
        <f t="shared" si="77"/>
        <v>0</v>
      </c>
      <c r="P276" s="98">
        <f t="shared" si="78"/>
        <v>0</v>
      </c>
      <c r="Q276" s="92">
        <f t="shared" si="79"/>
        <v>0</v>
      </c>
      <c r="R276" s="86" t="str">
        <f t="shared" si="80"/>
        <v/>
      </c>
      <c r="S276" s="90"/>
      <c r="T276" s="90"/>
      <c r="U276" s="90"/>
      <c r="V276" s="90"/>
      <c r="W276" s="90"/>
      <c r="X276" s="99"/>
      <c r="Y276" s="99"/>
      <c r="Z276" s="99"/>
      <c r="AA276" s="99"/>
      <c r="AB276" s="99"/>
      <c r="AC276" s="91">
        <f>IFERROR(VLOOKUP(CONCATENATE($D276,AC$3),加工_集計用!$A:$F,6,0),0)</f>
        <v>0</v>
      </c>
      <c r="AD276" s="92">
        <f t="shared" si="81"/>
        <v>0</v>
      </c>
    </row>
    <row r="277" spans="2:30">
      <c r="B277" s="87"/>
      <c r="C277" s="88" t="s">
        <v>227</v>
      </c>
      <c r="D277" s="93" t="str">
        <f>"【管】"&amp;使い方・設定!F95</f>
        <v>【管】その他経費追加勘定科目8</v>
      </c>
      <c r="E277" s="66"/>
      <c r="F277" s="98">
        <f t="shared" si="68"/>
        <v>0</v>
      </c>
      <c r="G277" s="98">
        <f t="shared" si="69"/>
        <v>0</v>
      </c>
      <c r="H277" s="98">
        <f t="shared" si="70"/>
        <v>0</v>
      </c>
      <c r="I277" s="98">
        <f t="shared" si="71"/>
        <v>0</v>
      </c>
      <c r="J277" s="98">
        <f t="shared" si="72"/>
        <v>0</v>
      </c>
      <c r="K277" s="98">
        <f t="shared" si="73"/>
        <v>0</v>
      </c>
      <c r="L277" s="98">
        <f t="shared" si="74"/>
        <v>0</v>
      </c>
      <c r="M277" s="98">
        <f t="shared" si="75"/>
        <v>0</v>
      </c>
      <c r="N277" s="98">
        <f t="shared" si="76"/>
        <v>0</v>
      </c>
      <c r="O277" s="98">
        <f t="shared" si="77"/>
        <v>0</v>
      </c>
      <c r="P277" s="98">
        <f t="shared" si="78"/>
        <v>0</v>
      </c>
      <c r="Q277" s="92">
        <f t="shared" si="79"/>
        <v>0</v>
      </c>
      <c r="R277" s="86" t="str">
        <f t="shared" si="80"/>
        <v/>
      </c>
      <c r="S277" s="90"/>
      <c r="T277" s="90"/>
      <c r="U277" s="90"/>
      <c r="V277" s="90"/>
      <c r="W277" s="90"/>
      <c r="X277" s="99"/>
      <c r="Y277" s="99"/>
      <c r="Z277" s="99"/>
      <c r="AA277" s="99"/>
      <c r="AB277" s="99"/>
      <c r="AC277" s="91">
        <f>IFERROR(VLOOKUP(CONCATENATE($D277,AC$3),加工_集計用!$A:$F,6,0),0)</f>
        <v>0</v>
      </c>
      <c r="AD277" s="92">
        <f t="shared" si="81"/>
        <v>0</v>
      </c>
    </row>
    <row r="278" spans="2:30">
      <c r="B278" s="87"/>
      <c r="C278" s="88" t="s">
        <v>227</v>
      </c>
      <c r="D278" s="93" t="str">
        <f>"【管】"&amp;使い方・設定!F96</f>
        <v>【管】その他経費追加勘定科目9</v>
      </c>
      <c r="E278" s="66"/>
      <c r="F278" s="98">
        <f t="shared" si="68"/>
        <v>0</v>
      </c>
      <c r="G278" s="98">
        <f t="shared" si="69"/>
        <v>0</v>
      </c>
      <c r="H278" s="98">
        <f t="shared" si="70"/>
        <v>0</v>
      </c>
      <c r="I278" s="98">
        <f t="shared" si="71"/>
        <v>0</v>
      </c>
      <c r="J278" s="98">
        <f t="shared" si="72"/>
        <v>0</v>
      </c>
      <c r="K278" s="98">
        <f t="shared" si="73"/>
        <v>0</v>
      </c>
      <c r="L278" s="98">
        <f t="shared" si="74"/>
        <v>0</v>
      </c>
      <c r="M278" s="98">
        <f t="shared" si="75"/>
        <v>0</v>
      </c>
      <c r="N278" s="98">
        <f t="shared" si="76"/>
        <v>0</v>
      </c>
      <c r="O278" s="98">
        <f t="shared" si="77"/>
        <v>0</v>
      </c>
      <c r="P278" s="98">
        <f t="shared" si="78"/>
        <v>0</v>
      </c>
      <c r="Q278" s="92">
        <f t="shared" si="79"/>
        <v>0</v>
      </c>
      <c r="R278" s="86" t="str">
        <f t="shared" si="80"/>
        <v/>
      </c>
      <c r="S278" s="90"/>
      <c r="T278" s="90"/>
      <c r="U278" s="90"/>
      <c r="V278" s="90"/>
      <c r="W278" s="90"/>
      <c r="X278" s="99"/>
      <c r="Y278" s="99"/>
      <c r="Z278" s="99"/>
      <c r="AA278" s="99"/>
      <c r="AB278" s="99"/>
      <c r="AC278" s="91">
        <f>IFERROR(VLOOKUP(CONCATENATE($D278,AC$3),加工_集計用!$A:$F,6,0),0)</f>
        <v>0</v>
      </c>
      <c r="AD278" s="92">
        <f t="shared" si="81"/>
        <v>0</v>
      </c>
    </row>
    <row r="279" spans="2:30">
      <c r="B279" s="87"/>
      <c r="C279" s="88" t="s">
        <v>227</v>
      </c>
      <c r="D279" s="93" t="str">
        <f>"【管】"&amp;使い方・設定!F97</f>
        <v>【管】その他経費追加勘定科目10</v>
      </c>
      <c r="E279" s="66"/>
      <c r="F279" s="98">
        <f t="shared" si="68"/>
        <v>0</v>
      </c>
      <c r="G279" s="98">
        <f t="shared" si="69"/>
        <v>0</v>
      </c>
      <c r="H279" s="98">
        <f t="shared" si="70"/>
        <v>0</v>
      </c>
      <c r="I279" s="98">
        <f t="shared" si="71"/>
        <v>0</v>
      </c>
      <c r="J279" s="98">
        <f t="shared" si="72"/>
        <v>0</v>
      </c>
      <c r="K279" s="98">
        <f t="shared" si="73"/>
        <v>0</v>
      </c>
      <c r="L279" s="98">
        <f t="shared" si="74"/>
        <v>0</v>
      </c>
      <c r="M279" s="98">
        <f t="shared" si="75"/>
        <v>0</v>
      </c>
      <c r="N279" s="98">
        <f t="shared" si="76"/>
        <v>0</v>
      </c>
      <c r="O279" s="98">
        <f t="shared" si="77"/>
        <v>0</v>
      </c>
      <c r="P279" s="98">
        <f t="shared" si="78"/>
        <v>0</v>
      </c>
      <c r="Q279" s="92">
        <f t="shared" si="79"/>
        <v>0</v>
      </c>
      <c r="R279" s="86" t="str">
        <f t="shared" si="80"/>
        <v/>
      </c>
      <c r="S279" s="90"/>
      <c r="T279" s="90"/>
      <c r="U279" s="90"/>
      <c r="V279" s="90"/>
      <c r="W279" s="90"/>
      <c r="X279" s="99"/>
      <c r="Y279" s="99"/>
      <c r="Z279" s="99"/>
      <c r="AA279" s="99"/>
      <c r="AB279" s="99"/>
      <c r="AC279" s="91">
        <f>IFERROR(VLOOKUP(CONCATENATE($D279,AC$3),加工_集計用!$A:$F,6,0),0)</f>
        <v>0</v>
      </c>
      <c r="AD279" s="92">
        <f t="shared" si="81"/>
        <v>0</v>
      </c>
    </row>
    <row r="280" spans="2:30">
      <c r="B280" s="87"/>
      <c r="C280" s="88" t="s">
        <v>227</v>
      </c>
      <c r="D280" s="109" t="s">
        <v>306</v>
      </c>
      <c r="E280" s="110"/>
      <c r="F280" s="98">
        <f t="shared" si="68"/>
        <v>0</v>
      </c>
      <c r="G280" s="98">
        <f t="shared" si="69"/>
        <v>0</v>
      </c>
      <c r="H280" s="98">
        <f t="shared" si="70"/>
        <v>0</v>
      </c>
      <c r="I280" s="98">
        <f t="shared" si="71"/>
        <v>0</v>
      </c>
      <c r="J280" s="98">
        <f t="shared" si="72"/>
        <v>0</v>
      </c>
      <c r="K280" s="98">
        <f t="shared" si="73"/>
        <v>0</v>
      </c>
      <c r="L280" s="98">
        <f t="shared" si="74"/>
        <v>0</v>
      </c>
      <c r="M280" s="98">
        <f t="shared" si="75"/>
        <v>0</v>
      </c>
      <c r="N280" s="98">
        <f t="shared" si="76"/>
        <v>0</v>
      </c>
      <c r="O280" s="98">
        <f t="shared" si="77"/>
        <v>0</v>
      </c>
      <c r="P280" s="98">
        <f t="shared" si="78"/>
        <v>0</v>
      </c>
      <c r="Q280" s="92">
        <f t="shared" si="79"/>
        <v>0</v>
      </c>
      <c r="R280" s="86" t="str">
        <f t="shared" si="80"/>
        <v/>
      </c>
      <c r="S280" s="111"/>
      <c r="T280" s="111"/>
      <c r="U280" s="111"/>
      <c r="V280" s="111"/>
      <c r="W280" s="111"/>
      <c r="X280" s="112"/>
      <c r="Y280" s="112"/>
      <c r="Z280" s="112"/>
      <c r="AA280" s="112"/>
      <c r="AB280" s="112"/>
      <c r="AC280" s="91">
        <f>IFERROR(VLOOKUP(CONCATENATE($D280,AC$3),加工_集計用!$A:$F,6,0),0)</f>
        <v>0</v>
      </c>
      <c r="AD280" s="92">
        <f t="shared" si="81"/>
        <v>0</v>
      </c>
    </row>
    <row r="281" spans="2:30">
      <c r="B281" s="87"/>
      <c r="C281" s="88" t="s">
        <v>227</v>
      </c>
      <c r="D281" s="109" t="s">
        <v>307</v>
      </c>
      <c r="E281" s="110"/>
      <c r="F281" s="98">
        <f t="shared" si="68"/>
        <v>0</v>
      </c>
      <c r="G281" s="98">
        <f t="shared" si="69"/>
        <v>0</v>
      </c>
      <c r="H281" s="98">
        <f t="shared" si="70"/>
        <v>0</v>
      </c>
      <c r="I281" s="98">
        <f t="shared" si="71"/>
        <v>0</v>
      </c>
      <c r="J281" s="98">
        <f t="shared" si="72"/>
        <v>0</v>
      </c>
      <c r="K281" s="98">
        <f t="shared" si="73"/>
        <v>0</v>
      </c>
      <c r="L281" s="98">
        <f t="shared" si="74"/>
        <v>0</v>
      </c>
      <c r="M281" s="98">
        <f t="shared" si="75"/>
        <v>0</v>
      </c>
      <c r="N281" s="98">
        <f t="shared" si="76"/>
        <v>0</v>
      </c>
      <c r="O281" s="98">
        <f t="shared" si="77"/>
        <v>0</v>
      </c>
      <c r="P281" s="98">
        <f t="shared" si="78"/>
        <v>0</v>
      </c>
      <c r="Q281" s="92">
        <f t="shared" si="79"/>
        <v>0</v>
      </c>
      <c r="R281" s="86" t="str">
        <f t="shared" si="80"/>
        <v/>
      </c>
      <c r="S281" s="111"/>
      <c r="T281" s="111"/>
      <c r="U281" s="111"/>
      <c r="V281" s="111"/>
      <c r="W281" s="111"/>
      <c r="X281" s="112"/>
      <c r="Y281" s="112"/>
      <c r="Z281" s="112"/>
      <c r="AA281" s="112"/>
      <c r="AB281" s="112"/>
      <c r="AC281" s="91">
        <f>IFERROR(VLOOKUP(CONCATENATE($D281,AC$3),加工_集計用!$A:$F,6,0),0)</f>
        <v>0</v>
      </c>
      <c r="AD281" s="92">
        <f t="shared" si="81"/>
        <v>0</v>
      </c>
    </row>
    <row r="282" spans="2:30">
      <c r="B282" s="87"/>
      <c r="C282" s="88" t="s">
        <v>227</v>
      </c>
      <c r="D282" s="109" t="s">
        <v>308</v>
      </c>
      <c r="E282" s="110"/>
      <c r="F282" s="98">
        <f t="shared" si="68"/>
        <v>0</v>
      </c>
      <c r="G282" s="98">
        <f t="shared" si="69"/>
        <v>0</v>
      </c>
      <c r="H282" s="98">
        <f t="shared" si="70"/>
        <v>0</v>
      </c>
      <c r="I282" s="98">
        <f t="shared" si="71"/>
        <v>0</v>
      </c>
      <c r="J282" s="98">
        <f t="shared" si="72"/>
        <v>0</v>
      </c>
      <c r="K282" s="98">
        <f t="shared" si="73"/>
        <v>0</v>
      </c>
      <c r="L282" s="98">
        <f t="shared" si="74"/>
        <v>0</v>
      </c>
      <c r="M282" s="98">
        <f t="shared" si="75"/>
        <v>0</v>
      </c>
      <c r="N282" s="98">
        <f t="shared" si="76"/>
        <v>0</v>
      </c>
      <c r="O282" s="98">
        <f t="shared" si="77"/>
        <v>0</v>
      </c>
      <c r="P282" s="98">
        <f t="shared" si="78"/>
        <v>0</v>
      </c>
      <c r="Q282" s="92">
        <f t="shared" si="79"/>
        <v>0</v>
      </c>
      <c r="R282" s="86" t="str">
        <f t="shared" si="80"/>
        <v/>
      </c>
      <c r="S282" s="111"/>
      <c r="T282" s="111"/>
      <c r="U282" s="111"/>
      <c r="V282" s="111"/>
      <c r="W282" s="111"/>
      <c r="X282" s="112"/>
      <c r="Y282" s="112"/>
      <c r="Z282" s="112"/>
      <c r="AA282" s="112"/>
      <c r="AB282" s="112"/>
      <c r="AC282" s="91">
        <f>IFERROR(VLOOKUP(CONCATENATE($D282,AC$3),加工_集計用!$A:$F,6,0),0)</f>
        <v>0</v>
      </c>
      <c r="AD282" s="92">
        <f t="shared" si="81"/>
        <v>0</v>
      </c>
    </row>
    <row r="283" spans="2:30">
      <c r="B283" s="87"/>
      <c r="C283" s="88" t="s">
        <v>227</v>
      </c>
      <c r="D283" s="109" t="s">
        <v>309</v>
      </c>
      <c r="E283" s="110"/>
      <c r="F283" s="98">
        <f t="shared" si="68"/>
        <v>0</v>
      </c>
      <c r="G283" s="98">
        <f t="shared" si="69"/>
        <v>0</v>
      </c>
      <c r="H283" s="98">
        <f t="shared" si="70"/>
        <v>0</v>
      </c>
      <c r="I283" s="98">
        <f t="shared" si="71"/>
        <v>0</v>
      </c>
      <c r="J283" s="98">
        <f t="shared" si="72"/>
        <v>0</v>
      </c>
      <c r="K283" s="98">
        <f t="shared" si="73"/>
        <v>0</v>
      </c>
      <c r="L283" s="98">
        <f t="shared" si="74"/>
        <v>0</v>
      </c>
      <c r="M283" s="98">
        <f t="shared" si="75"/>
        <v>0</v>
      </c>
      <c r="N283" s="98">
        <f t="shared" si="76"/>
        <v>0</v>
      </c>
      <c r="O283" s="98">
        <f t="shared" si="77"/>
        <v>0</v>
      </c>
      <c r="P283" s="98">
        <f t="shared" si="78"/>
        <v>0</v>
      </c>
      <c r="Q283" s="92">
        <f t="shared" si="79"/>
        <v>0</v>
      </c>
      <c r="R283" s="86" t="str">
        <f t="shared" si="80"/>
        <v/>
      </c>
      <c r="S283" s="111"/>
      <c r="T283" s="111"/>
      <c r="U283" s="111"/>
      <c r="V283" s="111"/>
      <c r="W283" s="111"/>
      <c r="X283" s="112"/>
      <c r="Y283" s="112"/>
      <c r="Z283" s="112"/>
      <c r="AA283" s="112"/>
      <c r="AB283" s="112"/>
      <c r="AC283" s="91">
        <f>IFERROR(VLOOKUP(CONCATENATE($D283,AC$3),加工_集計用!$A:$F,6,0),0)</f>
        <v>0</v>
      </c>
      <c r="AD283" s="92">
        <f t="shared" si="81"/>
        <v>0</v>
      </c>
    </row>
    <row r="284" spans="2:30">
      <c r="B284" s="87"/>
      <c r="C284" s="88" t="s">
        <v>227</v>
      </c>
      <c r="D284" s="109" t="s">
        <v>310</v>
      </c>
      <c r="E284" s="110"/>
      <c r="F284" s="98">
        <f t="shared" si="68"/>
        <v>0</v>
      </c>
      <c r="G284" s="98">
        <f t="shared" si="69"/>
        <v>0</v>
      </c>
      <c r="H284" s="98">
        <f t="shared" si="70"/>
        <v>0</v>
      </c>
      <c r="I284" s="98">
        <f t="shared" si="71"/>
        <v>0</v>
      </c>
      <c r="J284" s="98">
        <f t="shared" si="72"/>
        <v>0</v>
      </c>
      <c r="K284" s="98">
        <f t="shared" si="73"/>
        <v>0</v>
      </c>
      <c r="L284" s="98">
        <f t="shared" si="74"/>
        <v>0</v>
      </c>
      <c r="M284" s="98">
        <f t="shared" si="75"/>
        <v>0</v>
      </c>
      <c r="N284" s="98">
        <f t="shared" si="76"/>
        <v>0</v>
      </c>
      <c r="O284" s="98">
        <f t="shared" si="77"/>
        <v>0</v>
      </c>
      <c r="P284" s="98">
        <f t="shared" si="78"/>
        <v>0</v>
      </c>
      <c r="Q284" s="92">
        <f t="shared" si="79"/>
        <v>0</v>
      </c>
      <c r="R284" s="86" t="str">
        <f t="shared" si="80"/>
        <v/>
      </c>
      <c r="S284" s="111"/>
      <c r="T284" s="111"/>
      <c r="U284" s="111"/>
      <c r="V284" s="111"/>
      <c r="W284" s="111"/>
      <c r="X284" s="112"/>
      <c r="Y284" s="112"/>
      <c r="Z284" s="112"/>
      <c r="AA284" s="112"/>
      <c r="AB284" s="112"/>
      <c r="AC284" s="91">
        <f>IFERROR(VLOOKUP(CONCATENATE($D284,AC$3),加工_集計用!$A:$F,6,0),0)</f>
        <v>0</v>
      </c>
      <c r="AD284" s="92">
        <f t="shared" si="81"/>
        <v>0</v>
      </c>
    </row>
    <row r="285" spans="2:30">
      <c r="B285" s="87"/>
      <c r="C285" s="96" t="s">
        <v>227</v>
      </c>
      <c r="D285" s="113" t="s">
        <v>311</v>
      </c>
      <c r="E285" s="110"/>
      <c r="F285" s="98">
        <f t="shared" si="68"/>
        <v>0</v>
      </c>
      <c r="G285" s="98">
        <f t="shared" si="69"/>
        <v>0</v>
      </c>
      <c r="H285" s="98">
        <f t="shared" si="70"/>
        <v>0</v>
      </c>
      <c r="I285" s="98">
        <f t="shared" si="71"/>
        <v>0</v>
      </c>
      <c r="J285" s="98">
        <f t="shared" si="72"/>
        <v>0</v>
      </c>
      <c r="K285" s="98">
        <f t="shared" si="73"/>
        <v>0</v>
      </c>
      <c r="L285" s="98">
        <f t="shared" si="74"/>
        <v>0</v>
      </c>
      <c r="M285" s="98">
        <f t="shared" si="75"/>
        <v>0</v>
      </c>
      <c r="N285" s="98">
        <f t="shared" si="76"/>
        <v>0</v>
      </c>
      <c r="O285" s="98">
        <f t="shared" si="77"/>
        <v>0</v>
      </c>
      <c r="P285" s="98">
        <f t="shared" si="78"/>
        <v>0</v>
      </c>
      <c r="Q285" s="114">
        <f t="shared" si="79"/>
        <v>0</v>
      </c>
      <c r="R285" s="86" t="str">
        <f t="shared" si="80"/>
        <v/>
      </c>
      <c r="S285" s="111"/>
      <c r="T285" s="111"/>
      <c r="U285" s="111"/>
      <c r="V285" s="111"/>
      <c r="W285" s="111"/>
      <c r="X285" s="112"/>
      <c r="Y285" s="112"/>
      <c r="Z285" s="112"/>
      <c r="AA285" s="112"/>
      <c r="AB285" s="112"/>
      <c r="AC285" s="115">
        <f>IFERROR(VLOOKUP(CONCATENATE($D285,AC$3),加工_集計用!$A:$F,6,0),0)</f>
        <v>0</v>
      </c>
      <c r="AD285" s="114">
        <f t="shared" si="81"/>
        <v>0</v>
      </c>
    </row>
    <row r="286" spans="2:30">
      <c r="B286" s="87"/>
      <c r="C286" s="100"/>
      <c r="D286" s="101" t="s">
        <v>312</v>
      </c>
      <c r="E286" s="102"/>
      <c r="F286" s="103">
        <f t="shared" ref="F286:P286" si="82">SUM(F224:F285)</f>
        <v>0</v>
      </c>
      <c r="G286" s="103">
        <f t="shared" si="82"/>
        <v>0</v>
      </c>
      <c r="H286" s="103">
        <f t="shared" si="82"/>
        <v>0</v>
      </c>
      <c r="I286" s="103">
        <f t="shared" si="82"/>
        <v>0</v>
      </c>
      <c r="J286" s="103">
        <f t="shared" si="82"/>
        <v>0</v>
      </c>
      <c r="K286" s="103">
        <f t="shared" si="82"/>
        <v>0</v>
      </c>
      <c r="L286" s="103">
        <f t="shared" si="82"/>
        <v>0</v>
      </c>
      <c r="M286" s="103">
        <f t="shared" si="82"/>
        <v>0</v>
      </c>
      <c r="N286" s="103">
        <f t="shared" si="82"/>
        <v>0</v>
      </c>
      <c r="O286" s="103">
        <f t="shared" si="82"/>
        <v>0</v>
      </c>
      <c r="P286" s="103">
        <f t="shared" si="82"/>
        <v>0</v>
      </c>
      <c r="Q286" s="105">
        <f t="shared" si="79"/>
        <v>0</v>
      </c>
      <c r="R286" s="86" t="str">
        <f t="shared" si="80"/>
        <v/>
      </c>
      <c r="S286" s="103">
        <f t="shared" ref="S286:AC286" si="83">SUM(S224:S285)</f>
        <v>0</v>
      </c>
      <c r="T286" s="103">
        <f t="shared" si="83"/>
        <v>0</v>
      </c>
      <c r="U286" s="103">
        <f t="shared" si="83"/>
        <v>0</v>
      </c>
      <c r="V286" s="103">
        <f t="shared" si="83"/>
        <v>0</v>
      </c>
      <c r="W286" s="103">
        <f t="shared" si="83"/>
        <v>0</v>
      </c>
      <c r="X286" s="103">
        <f t="shared" si="83"/>
        <v>0</v>
      </c>
      <c r="Y286" s="103">
        <f t="shared" si="83"/>
        <v>0</v>
      </c>
      <c r="Z286" s="103">
        <f t="shared" si="83"/>
        <v>0</v>
      </c>
      <c r="AA286" s="103">
        <f t="shared" si="83"/>
        <v>0</v>
      </c>
      <c r="AB286" s="103">
        <f t="shared" si="83"/>
        <v>0</v>
      </c>
      <c r="AC286" s="106">
        <f t="shared" si="83"/>
        <v>0</v>
      </c>
      <c r="AD286" s="107">
        <f t="shared" si="81"/>
        <v>0</v>
      </c>
    </row>
    <row r="287" spans="2:30">
      <c r="B287" s="116"/>
      <c r="C287" s="100"/>
      <c r="D287" s="117" t="s">
        <v>313</v>
      </c>
      <c r="E287" s="102"/>
      <c r="F287" s="103">
        <f t="shared" ref="F287:P287" si="84">F166-F223-F286</f>
        <v>0</v>
      </c>
      <c r="G287" s="103">
        <f t="shared" si="84"/>
        <v>0</v>
      </c>
      <c r="H287" s="103">
        <f t="shared" si="84"/>
        <v>0</v>
      </c>
      <c r="I287" s="103">
        <f t="shared" si="84"/>
        <v>0</v>
      </c>
      <c r="J287" s="103">
        <f t="shared" si="84"/>
        <v>0</v>
      </c>
      <c r="K287" s="103">
        <f t="shared" si="84"/>
        <v>0</v>
      </c>
      <c r="L287" s="103">
        <f t="shared" si="84"/>
        <v>0</v>
      </c>
      <c r="M287" s="103">
        <f t="shared" si="84"/>
        <v>0</v>
      </c>
      <c r="N287" s="103">
        <f t="shared" si="84"/>
        <v>0</v>
      </c>
      <c r="O287" s="103">
        <f t="shared" si="84"/>
        <v>0</v>
      </c>
      <c r="P287" s="104">
        <f t="shared" si="84"/>
        <v>0</v>
      </c>
      <c r="Q287" s="105">
        <f t="shared" si="79"/>
        <v>0</v>
      </c>
      <c r="R287" s="86" t="str">
        <f t="shared" si="80"/>
        <v/>
      </c>
      <c r="S287" s="103">
        <f t="shared" ref="S287:AC287" si="85">S166-S223-S286</f>
        <v>0</v>
      </c>
      <c r="T287" s="103">
        <f t="shared" si="85"/>
        <v>0</v>
      </c>
      <c r="U287" s="103">
        <f t="shared" si="85"/>
        <v>0</v>
      </c>
      <c r="V287" s="103">
        <f t="shared" si="85"/>
        <v>0</v>
      </c>
      <c r="W287" s="103">
        <f t="shared" si="85"/>
        <v>0</v>
      </c>
      <c r="X287" s="103">
        <f t="shared" si="85"/>
        <v>0</v>
      </c>
      <c r="Y287" s="103">
        <f t="shared" si="85"/>
        <v>0</v>
      </c>
      <c r="Z287" s="103">
        <f t="shared" si="85"/>
        <v>0</v>
      </c>
      <c r="AA287" s="103">
        <f t="shared" si="85"/>
        <v>0</v>
      </c>
      <c r="AB287" s="103">
        <f t="shared" si="85"/>
        <v>0</v>
      </c>
      <c r="AC287" s="106">
        <f t="shared" si="85"/>
        <v>0</v>
      </c>
      <c r="AD287" s="107">
        <f t="shared" si="81"/>
        <v>0</v>
      </c>
    </row>
    <row r="289" spans="2:18">
      <c r="B289" s="624" t="s">
        <v>314</v>
      </c>
      <c r="C289" s="624"/>
      <c r="D289" s="625"/>
      <c r="E289" s="625"/>
      <c r="F289" s="625"/>
      <c r="G289" s="625"/>
      <c r="H289" s="625"/>
      <c r="I289" s="625"/>
      <c r="J289" s="625"/>
      <c r="K289" s="625"/>
      <c r="L289" s="625"/>
      <c r="M289" s="625"/>
      <c r="N289" s="625"/>
      <c r="O289" s="625"/>
      <c r="P289" s="625"/>
      <c r="Q289" s="625"/>
      <c r="R289" s="118"/>
    </row>
    <row r="290" spans="2:18">
      <c r="B290" s="119" t="s">
        <v>315</v>
      </c>
      <c r="C290" s="120"/>
      <c r="D290" s="121"/>
      <c r="E290" s="122"/>
      <c r="F290" s="122"/>
      <c r="G290" s="122"/>
      <c r="H290" s="122"/>
      <c r="I290" s="122"/>
      <c r="J290" s="122"/>
      <c r="K290" s="122"/>
      <c r="L290" s="122"/>
      <c r="M290" s="122"/>
      <c r="N290" s="122"/>
      <c r="O290" s="122"/>
      <c r="P290" s="122"/>
      <c r="Q290" s="122"/>
      <c r="R290" s="118"/>
    </row>
    <row r="291" spans="2:18">
      <c r="B291" s="123" t="s">
        <v>316</v>
      </c>
      <c r="C291" s="124"/>
      <c r="D291" s="125" t="s">
        <v>317</v>
      </c>
      <c r="E291" s="126"/>
      <c r="F291" s="127" t="str">
        <f t="shared" ref="F291:P291" si="86">F3</f>
        <v>A事業</v>
      </c>
      <c r="G291" s="127" t="str">
        <f t="shared" si="86"/>
        <v>B事業</v>
      </c>
      <c r="H291" s="127" t="str">
        <f t="shared" si="86"/>
        <v>C事業</v>
      </c>
      <c r="I291" s="127" t="str">
        <f t="shared" si="86"/>
        <v>D事業</v>
      </c>
      <c r="J291" s="127" t="str">
        <f t="shared" si="86"/>
        <v>E事業</v>
      </c>
      <c r="K291" s="127" t="str">
        <f t="shared" si="86"/>
        <v>F事業</v>
      </c>
      <c r="L291" s="127" t="str">
        <f t="shared" si="86"/>
        <v>G事業</v>
      </c>
      <c r="M291" s="127" t="str">
        <f t="shared" si="86"/>
        <v>H事業</v>
      </c>
      <c r="N291" s="127" t="str">
        <f t="shared" si="86"/>
        <v>I事業</v>
      </c>
      <c r="O291" s="127" t="str">
        <f t="shared" si="86"/>
        <v>J事業</v>
      </c>
      <c r="P291" s="127" t="str">
        <f t="shared" si="86"/>
        <v>管理部門</v>
      </c>
      <c r="Q291" s="128" t="s">
        <v>178</v>
      </c>
    </row>
    <row r="292" spans="2:18">
      <c r="B292" s="129" t="s">
        <v>318</v>
      </c>
      <c r="C292" s="130"/>
      <c r="D292" s="131" t="s">
        <v>319</v>
      </c>
      <c r="E292" s="132"/>
      <c r="F292" s="133">
        <f t="shared" ref="F292:O301" si="87">IFERROR(IF($B292="1",ROUND($Q292*F$303/$Q$303,0),IF($B292="2",ROUND($Q292*F$304/$Q$304,0),IF($B292="3",ROUND($Q292*F$305/$Q$305,0),IF($B292="4",ROUND($Q292*F$306/$Q$306,0),IF($B292="5",ROUND($Q292*F$307/$Q$307,0),0))))),0)</f>
        <v>0</v>
      </c>
      <c r="G292" s="133">
        <f t="shared" si="87"/>
        <v>0</v>
      </c>
      <c r="H292" s="133">
        <f t="shared" si="87"/>
        <v>0</v>
      </c>
      <c r="I292" s="133">
        <f t="shared" si="87"/>
        <v>0</v>
      </c>
      <c r="J292" s="133">
        <f t="shared" si="87"/>
        <v>0</v>
      </c>
      <c r="K292" s="133">
        <f t="shared" si="87"/>
        <v>0</v>
      </c>
      <c r="L292" s="133">
        <f t="shared" si="87"/>
        <v>0</v>
      </c>
      <c r="M292" s="133">
        <f t="shared" si="87"/>
        <v>0</v>
      </c>
      <c r="N292" s="133">
        <f t="shared" si="87"/>
        <v>0</v>
      </c>
      <c r="O292" s="133">
        <f t="shared" si="87"/>
        <v>0</v>
      </c>
      <c r="P292" s="133">
        <f t="shared" ref="P292:P301" si="88">IFERROR(-SUM(F292:O292),0)</f>
        <v>0</v>
      </c>
      <c r="Q292" s="133">
        <f t="shared" ref="Q292:Q301" si="89">IFERROR(VLOOKUP($D292,$D$65:$AD$285,27,0),0)</f>
        <v>0</v>
      </c>
    </row>
    <row r="293" spans="2:18">
      <c r="B293" s="129" t="s">
        <v>318</v>
      </c>
      <c r="C293" s="130"/>
      <c r="D293" s="131" t="s">
        <v>320</v>
      </c>
      <c r="E293" s="132"/>
      <c r="F293" s="133">
        <f t="shared" si="87"/>
        <v>0</v>
      </c>
      <c r="G293" s="133">
        <f t="shared" si="87"/>
        <v>0</v>
      </c>
      <c r="H293" s="133">
        <f t="shared" si="87"/>
        <v>0</v>
      </c>
      <c r="I293" s="133">
        <f t="shared" si="87"/>
        <v>0</v>
      </c>
      <c r="J293" s="133">
        <f t="shared" si="87"/>
        <v>0</v>
      </c>
      <c r="K293" s="133">
        <f t="shared" si="87"/>
        <v>0</v>
      </c>
      <c r="L293" s="133">
        <f t="shared" si="87"/>
        <v>0</v>
      </c>
      <c r="M293" s="133">
        <f t="shared" si="87"/>
        <v>0</v>
      </c>
      <c r="N293" s="133">
        <f t="shared" si="87"/>
        <v>0</v>
      </c>
      <c r="O293" s="133">
        <f t="shared" si="87"/>
        <v>0</v>
      </c>
      <c r="P293" s="133">
        <f t="shared" si="88"/>
        <v>0</v>
      </c>
      <c r="Q293" s="133">
        <f t="shared" si="89"/>
        <v>0</v>
      </c>
    </row>
    <row r="294" spans="2:18">
      <c r="B294" s="129" t="s">
        <v>318</v>
      </c>
      <c r="C294" s="130"/>
      <c r="D294" s="131" t="s">
        <v>321</v>
      </c>
      <c r="E294" s="132"/>
      <c r="F294" s="133">
        <f t="shared" si="87"/>
        <v>0</v>
      </c>
      <c r="G294" s="133">
        <f t="shared" si="87"/>
        <v>0</v>
      </c>
      <c r="H294" s="133">
        <f t="shared" si="87"/>
        <v>0</v>
      </c>
      <c r="I294" s="133">
        <f t="shared" si="87"/>
        <v>0</v>
      </c>
      <c r="J294" s="133">
        <f t="shared" si="87"/>
        <v>0</v>
      </c>
      <c r="K294" s="133">
        <f t="shared" si="87"/>
        <v>0</v>
      </c>
      <c r="L294" s="133">
        <f t="shared" si="87"/>
        <v>0</v>
      </c>
      <c r="M294" s="133">
        <f t="shared" si="87"/>
        <v>0</v>
      </c>
      <c r="N294" s="133">
        <f t="shared" si="87"/>
        <v>0</v>
      </c>
      <c r="O294" s="133">
        <f t="shared" si="87"/>
        <v>0</v>
      </c>
      <c r="P294" s="133">
        <f t="shared" si="88"/>
        <v>0</v>
      </c>
      <c r="Q294" s="133">
        <f t="shared" si="89"/>
        <v>0</v>
      </c>
    </row>
    <row r="295" spans="2:18">
      <c r="B295" s="129"/>
      <c r="C295" s="130"/>
      <c r="D295" s="131"/>
      <c r="E295" s="132"/>
      <c r="F295" s="133">
        <f t="shared" si="87"/>
        <v>0</v>
      </c>
      <c r="G295" s="133">
        <f t="shared" si="87"/>
        <v>0</v>
      </c>
      <c r="H295" s="133">
        <f t="shared" si="87"/>
        <v>0</v>
      </c>
      <c r="I295" s="133">
        <f t="shared" si="87"/>
        <v>0</v>
      </c>
      <c r="J295" s="133">
        <f t="shared" si="87"/>
        <v>0</v>
      </c>
      <c r="K295" s="133">
        <f t="shared" si="87"/>
        <v>0</v>
      </c>
      <c r="L295" s="133">
        <f t="shared" si="87"/>
        <v>0</v>
      </c>
      <c r="M295" s="133">
        <f t="shared" si="87"/>
        <v>0</v>
      </c>
      <c r="N295" s="133">
        <f t="shared" si="87"/>
        <v>0</v>
      </c>
      <c r="O295" s="133">
        <f t="shared" si="87"/>
        <v>0</v>
      </c>
      <c r="P295" s="133">
        <f t="shared" si="88"/>
        <v>0</v>
      </c>
      <c r="Q295" s="133">
        <f t="shared" si="89"/>
        <v>0</v>
      </c>
    </row>
    <row r="296" spans="2:18">
      <c r="B296" s="129"/>
      <c r="C296" s="130"/>
      <c r="D296" s="131"/>
      <c r="E296" s="132"/>
      <c r="F296" s="133">
        <f t="shared" si="87"/>
        <v>0</v>
      </c>
      <c r="G296" s="133">
        <f t="shared" si="87"/>
        <v>0</v>
      </c>
      <c r="H296" s="133">
        <f t="shared" si="87"/>
        <v>0</v>
      </c>
      <c r="I296" s="133">
        <f t="shared" si="87"/>
        <v>0</v>
      </c>
      <c r="J296" s="133">
        <f t="shared" si="87"/>
        <v>0</v>
      </c>
      <c r="K296" s="133">
        <f t="shared" si="87"/>
        <v>0</v>
      </c>
      <c r="L296" s="133">
        <f t="shared" si="87"/>
        <v>0</v>
      </c>
      <c r="M296" s="133">
        <f t="shared" si="87"/>
        <v>0</v>
      </c>
      <c r="N296" s="133">
        <f t="shared" si="87"/>
        <v>0</v>
      </c>
      <c r="O296" s="133">
        <f t="shared" si="87"/>
        <v>0</v>
      </c>
      <c r="P296" s="133">
        <f t="shared" si="88"/>
        <v>0</v>
      </c>
      <c r="Q296" s="133">
        <f t="shared" si="89"/>
        <v>0</v>
      </c>
    </row>
    <row r="297" spans="2:18">
      <c r="B297" s="129"/>
      <c r="C297" s="130"/>
      <c r="D297" s="131"/>
      <c r="E297" s="132"/>
      <c r="F297" s="133">
        <f t="shared" si="87"/>
        <v>0</v>
      </c>
      <c r="G297" s="133">
        <f t="shared" si="87"/>
        <v>0</v>
      </c>
      <c r="H297" s="133">
        <f t="shared" si="87"/>
        <v>0</v>
      </c>
      <c r="I297" s="133">
        <f t="shared" si="87"/>
        <v>0</v>
      </c>
      <c r="J297" s="133">
        <f t="shared" si="87"/>
        <v>0</v>
      </c>
      <c r="K297" s="133">
        <f t="shared" si="87"/>
        <v>0</v>
      </c>
      <c r="L297" s="133">
        <f t="shared" si="87"/>
        <v>0</v>
      </c>
      <c r="M297" s="133">
        <f t="shared" si="87"/>
        <v>0</v>
      </c>
      <c r="N297" s="133">
        <f t="shared" si="87"/>
        <v>0</v>
      </c>
      <c r="O297" s="133">
        <f t="shared" si="87"/>
        <v>0</v>
      </c>
      <c r="P297" s="133">
        <f t="shared" si="88"/>
        <v>0</v>
      </c>
      <c r="Q297" s="133">
        <f t="shared" si="89"/>
        <v>0</v>
      </c>
    </row>
    <row r="298" spans="2:18">
      <c r="B298" s="129"/>
      <c r="C298" s="130"/>
      <c r="D298" s="131"/>
      <c r="E298" s="132"/>
      <c r="F298" s="133">
        <f t="shared" si="87"/>
        <v>0</v>
      </c>
      <c r="G298" s="133">
        <f t="shared" si="87"/>
        <v>0</v>
      </c>
      <c r="H298" s="133">
        <f t="shared" si="87"/>
        <v>0</v>
      </c>
      <c r="I298" s="133">
        <f t="shared" si="87"/>
        <v>0</v>
      </c>
      <c r="J298" s="133">
        <f t="shared" si="87"/>
        <v>0</v>
      </c>
      <c r="K298" s="133">
        <f t="shared" si="87"/>
        <v>0</v>
      </c>
      <c r="L298" s="133">
        <f t="shared" si="87"/>
        <v>0</v>
      </c>
      <c r="M298" s="133">
        <f t="shared" si="87"/>
        <v>0</v>
      </c>
      <c r="N298" s="133">
        <f t="shared" si="87"/>
        <v>0</v>
      </c>
      <c r="O298" s="133">
        <f t="shared" si="87"/>
        <v>0</v>
      </c>
      <c r="P298" s="133">
        <f t="shared" si="88"/>
        <v>0</v>
      </c>
      <c r="Q298" s="133">
        <f t="shared" si="89"/>
        <v>0</v>
      </c>
    </row>
    <row r="299" spans="2:18">
      <c r="B299" s="129"/>
      <c r="C299" s="130"/>
      <c r="D299" s="131"/>
      <c r="E299" s="132"/>
      <c r="F299" s="133">
        <f t="shared" si="87"/>
        <v>0</v>
      </c>
      <c r="G299" s="133">
        <f t="shared" si="87"/>
        <v>0</v>
      </c>
      <c r="H299" s="133">
        <f t="shared" si="87"/>
        <v>0</v>
      </c>
      <c r="I299" s="133">
        <f t="shared" si="87"/>
        <v>0</v>
      </c>
      <c r="J299" s="133">
        <f t="shared" si="87"/>
        <v>0</v>
      </c>
      <c r="K299" s="133">
        <f t="shared" si="87"/>
        <v>0</v>
      </c>
      <c r="L299" s="133">
        <f t="shared" si="87"/>
        <v>0</v>
      </c>
      <c r="M299" s="133">
        <f t="shared" si="87"/>
        <v>0</v>
      </c>
      <c r="N299" s="133">
        <f t="shared" si="87"/>
        <v>0</v>
      </c>
      <c r="O299" s="133">
        <f t="shared" si="87"/>
        <v>0</v>
      </c>
      <c r="P299" s="133">
        <f t="shared" si="88"/>
        <v>0</v>
      </c>
      <c r="Q299" s="133">
        <f t="shared" si="89"/>
        <v>0</v>
      </c>
    </row>
    <row r="300" spans="2:18">
      <c r="B300" s="129"/>
      <c r="C300" s="130"/>
      <c r="D300" s="131"/>
      <c r="E300" s="132"/>
      <c r="F300" s="133">
        <f t="shared" si="87"/>
        <v>0</v>
      </c>
      <c r="G300" s="133">
        <f t="shared" si="87"/>
        <v>0</v>
      </c>
      <c r="H300" s="133">
        <f t="shared" si="87"/>
        <v>0</v>
      </c>
      <c r="I300" s="133">
        <f t="shared" si="87"/>
        <v>0</v>
      </c>
      <c r="J300" s="133">
        <f t="shared" si="87"/>
        <v>0</v>
      </c>
      <c r="K300" s="133">
        <f t="shared" si="87"/>
        <v>0</v>
      </c>
      <c r="L300" s="133">
        <f t="shared" si="87"/>
        <v>0</v>
      </c>
      <c r="M300" s="133">
        <f t="shared" si="87"/>
        <v>0</v>
      </c>
      <c r="N300" s="133">
        <f t="shared" si="87"/>
        <v>0</v>
      </c>
      <c r="O300" s="133">
        <f t="shared" si="87"/>
        <v>0</v>
      </c>
      <c r="P300" s="133">
        <f t="shared" si="88"/>
        <v>0</v>
      </c>
      <c r="Q300" s="133">
        <f t="shared" si="89"/>
        <v>0</v>
      </c>
    </row>
    <row r="301" spans="2:18">
      <c r="B301" s="129"/>
      <c r="C301" s="130"/>
      <c r="D301" s="131"/>
      <c r="E301" s="134"/>
      <c r="F301" s="133">
        <f t="shared" si="87"/>
        <v>0</v>
      </c>
      <c r="G301" s="133">
        <f t="shared" si="87"/>
        <v>0</v>
      </c>
      <c r="H301" s="133">
        <f t="shared" si="87"/>
        <v>0</v>
      </c>
      <c r="I301" s="133">
        <f t="shared" si="87"/>
        <v>0</v>
      </c>
      <c r="J301" s="133">
        <f t="shared" si="87"/>
        <v>0</v>
      </c>
      <c r="K301" s="133">
        <f t="shared" si="87"/>
        <v>0</v>
      </c>
      <c r="L301" s="133">
        <f t="shared" si="87"/>
        <v>0</v>
      </c>
      <c r="M301" s="133">
        <f t="shared" si="87"/>
        <v>0</v>
      </c>
      <c r="N301" s="133">
        <f t="shared" si="87"/>
        <v>0</v>
      </c>
      <c r="O301" s="133">
        <f t="shared" si="87"/>
        <v>0</v>
      </c>
      <c r="P301" s="133">
        <f t="shared" si="88"/>
        <v>0</v>
      </c>
      <c r="Q301" s="133">
        <f t="shared" si="89"/>
        <v>0</v>
      </c>
    </row>
    <row r="302" spans="2:18">
      <c r="B302" s="135" t="s">
        <v>322</v>
      </c>
      <c r="C302" s="136"/>
      <c r="D302" s="137" t="s">
        <v>323</v>
      </c>
      <c r="E302" s="132"/>
      <c r="F302" s="138"/>
      <c r="G302" s="138"/>
      <c r="H302" s="138"/>
      <c r="I302" s="138"/>
      <c r="J302" s="138"/>
      <c r="K302" s="138"/>
      <c r="L302" s="138"/>
      <c r="M302" s="138"/>
      <c r="N302" s="138"/>
      <c r="O302" s="138"/>
      <c r="P302" s="138"/>
      <c r="Q302" s="139"/>
    </row>
    <row r="303" spans="2:18">
      <c r="B303" s="140" t="s">
        <v>324</v>
      </c>
      <c r="C303" s="141"/>
      <c r="D303" s="142" t="s">
        <v>325</v>
      </c>
      <c r="E303" s="132"/>
      <c r="F303" s="143">
        <f t="shared" ref="F303:P303" si="90">S166</f>
        <v>0</v>
      </c>
      <c r="G303" s="143">
        <f t="shared" si="90"/>
        <v>0</v>
      </c>
      <c r="H303" s="143">
        <f t="shared" si="90"/>
        <v>0</v>
      </c>
      <c r="I303" s="143">
        <f t="shared" si="90"/>
        <v>0</v>
      </c>
      <c r="J303" s="143">
        <f t="shared" si="90"/>
        <v>0</v>
      </c>
      <c r="K303" s="143">
        <f t="shared" si="90"/>
        <v>0</v>
      </c>
      <c r="L303" s="143">
        <f t="shared" si="90"/>
        <v>0</v>
      </c>
      <c r="M303" s="143">
        <f t="shared" si="90"/>
        <v>0</v>
      </c>
      <c r="N303" s="143">
        <f t="shared" si="90"/>
        <v>0</v>
      </c>
      <c r="O303" s="143">
        <f t="shared" si="90"/>
        <v>0</v>
      </c>
      <c r="P303" s="143">
        <f t="shared" si="90"/>
        <v>0</v>
      </c>
      <c r="Q303" s="144">
        <f>SUM(F303:P303)</f>
        <v>0</v>
      </c>
    </row>
    <row r="304" spans="2:18">
      <c r="B304" s="140" t="s">
        <v>326</v>
      </c>
      <c r="C304" s="141"/>
      <c r="D304" s="142" t="s">
        <v>327</v>
      </c>
      <c r="E304" s="132"/>
      <c r="F304" s="143">
        <f t="shared" ref="F304:P304" si="91">SUM(S129:S139)</f>
        <v>0</v>
      </c>
      <c r="G304" s="143">
        <f t="shared" si="91"/>
        <v>0</v>
      </c>
      <c r="H304" s="143">
        <f t="shared" si="91"/>
        <v>0</v>
      </c>
      <c r="I304" s="143">
        <f t="shared" si="91"/>
        <v>0</v>
      </c>
      <c r="J304" s="143">
        <f t="shared" si="91"/>
        <v>0</v>
      </c>
      <c r="K304" s="143">
        <f t="shared" si="91"/>
        <v>0</v>
      </c>
      <c r="L304" s="143">
        <f t="shared" si="91"/>
        <v>0</v>
      </c>
      <c r="M304" s="143">
        <f t="shared" si="91"/>
        <v>0</v>
      </c>
      <c r="N304" s="143">
        <f t="shared" si="91"/>
        <v>0</v>
      </c>
      <c r="O304" s="143">
        <f t="shared" si="91"/>
        <v>0</v>
      </c>
      <c r="P304" s="145">
        <f t="shared" si="91"/>
        <v>0</v>
      </c>
      <c r="Q304" s="144">
        <f>SUM(F304:P304)</f>
        <v>0</v>
      </c>
    </row>
    <row r="305" spans="2:17">
      <c r="B305" s="140" t="s">
        <v>328</v>
      </c>
      <c r="C305" s="141"/>
      <c r="D305" s="146" t="s">
        <v>329</v>
      </c>
      <c r="E305" s="132"/>
      <c r="F305" s="147"/>
      <c r="G305" s="147"/>
      <c r="H305" s="148"/>
      <c r="I305" s="148"/>
      <c r="J305" s="148"/>
      <c r="K305" s="148"/>
      <c r="L305" s="148"/>
      <c r="M305" s="148"/>
      <c r="N305" s="148"/>
      <c r="O305" s="148"/>
      <c r="P305" s="149"/>
      <c r="Q305" s="144">
        <f>SUM(F305:P305)</f>
        <v>0</v>
      </c>
    </row>
    <row r="306" spans="2:17">
      <c r="B306" s="140" t="s">
        <v>330</v>
      </c>
      <c r="C306" s="141"/>
      <c r="D306" s="146" t="s">
        <v>331</v>
      </c>
      <c r="E306" s="132"/>
      <c r="F306" s="147"/>
      <c r="G306" s="147"/>
      <c r="H306" s="148"/>
      <c r="I306" s="148"/>
      <c r="J306" s="148"/>
      <c r="K306" s="148"/>
      <c r="L306" s="148"/>
      <c r="M306" s="148"/>
      <c r="N306" s="148"/>
      <c r="O306" s="148"/>
      <c r="P306" s="149"/>
      <c r="Q306" s="144">
        <f>SUM(F306:P306)</f>
        <v>0</v>
      </c>
    </row>
    <row r="307" spans="2:17">
      <c r="B307" s="150" t="s">
        <v>332</v>
      </c>
      <c r="C307" s="151"/>
      <c r="D307" s="152"/>
      <c r="E307" s="153"/>
      <c r="F307" s="154"/>
      <c r="G307" s="154"/>
      <c r="H307" s="155"/>
      <c r="I307" s="155"/>
      <c r="J307" s="155"/>
      <c r="K307" s="155"/>
      <c r="L307" s="155"/>
      <c r="M307" s="155"/>
      <c r="N307" s="155"/>
      <c r="O307" s="155"/>
      <c r="P307" s="156"/>
      <c r="Q307" s="157">
        <f>SUM(F307:P307)</f>
        <v>0</v>
      </c>
    </row>
  </sheetData>
  <mergeCells count="1">
    <mergeCell ref="B289:Q289"/>
  </mergeCells>
  <phoneticPr fontId="1"/>
  <dataValidations count="2">
    <dataValidation type="list" allowBlank="1" showInputMessage="1" showErrorMessage="1" sqref="D292:D301" xr:uid="{00000000-0002-0000-0100-000000000000}">
      <formula1>按分科目</formula1>
    </dataValidation>
    <dataValidation type="list" allowBlank="1" showInputMessage="1" showErrorMessage="1" sqref="B292:C301" xr:uid="{00000000-0002-0000-0100-000001000000}">
      <formula1>$B$303:$B$307</formula1>
    </dataValidation>
  </dataValidations>
  <pageMargins left="0.7" right="0.7" top="0.75" bottom="0.75" header="0.3" footer="0.3"/>
  <pageSetup paperSize="9" orientation="portrait" r:id="rId1"/>
  <ignoredErrors>
    <ignoredError sqref="B292:B294" numberStoredAsText="1"/>
  </ignoredError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5" tint="0.59999389629810485"/>
    <pageSetUpPr fitToPage="1"/>
  </sheetPr>
  <dimension ref="A1:L69"/>
  <sheetViews>
    <sheetView zoomScale="90" zoomScaleNormal="90" workbookViewId="0"/>
  </sheetViews>
  <sheetFormatPr defaultColWidth="10.6875" defaultRowHeight="17.649999999999999"/>
  <cols>
    <col min="1" max="1" width="4.6875" style="159" bestFit="1" customWidth="1"/>
    <col min="2" max="4" width="3" style="159" customWidth="1"/>
    <col min="5" max="5" width="31.3125" style="159" customWidth="1"/>
    <col min="6" max="7" width="14.1875" style="164" customWidth="1"/>
    <col min="8" max="8" width="15.3125" style="164" customWidth="1"/>
    <col min="9" max="9" width="8" style="159" customWidth="1"/>
    <col min="10" max="10" width="4.6875" style="159" customWidth="1"/>
    <col min="11" max="11" width="6.5" customWidth="1"/>
  </cols>
  <sheetData>
    <row r="1" spans="1:12">
      <c r="B1" s="160" t="s">
        <v>573</v>
      </c>
      <c r="C1" s="161"/>
      <c r="D1" s="161"/>
      <c r="E1" s="162"/>
      <c r="F1" s="163" t="str">
        <f>IF('1_貸借対照表'!H41='1_貸借対照表'!H64,"◯","✕")</f>
        <v>◯</v>
      </c>
      <c r="I1"/>
      <c r="J1"/>
    </row>
    <row r="2" spans="1:12" ht="18" customHeight="1">
      <c r="A2" s="165"/>
      <c r="B2" s="421" t="s">
        <v>11</v>
      </c>
      <c r="C2" s="391"/>
      <c r="D2" s="391"/>
      <c r="E2" s="392" t="str">
        <f>使い方・設定!D24</f>
        <v>NPO法人〇〇〇〇</v>
      </c>
      <c r="F2" s="371"/>
      <c r="G2" s="371"/>
      <c r="H2" s="371"/>
      <c r="I2"/>
      <c r="J2"/>
    </row>
    <row r="3" spans="1:12" ht="21" customHeight="1">
      <c r="A3" s="165"/>
      <c r="B3" s="422" t="s">
        <v>333</v>
      </c>
      <c r="C3" s="423"/>
      <c r="D3" s="423"/>
      <c r="E3" s="423"/>
      <c r="F3" s="423"/>
      <c r="G3" s="423"/>
      <c r="H3" s="423"/>
      <c r="I3"/>
      <c r="J3"/>
    </row>
    <row r="4" spans="1:12" ht="18" customHeight="1">
      <c r="A4" s="165"/>
      <c r="B4" s="384" t="str">
        <f>使い方・設定!D27&amp;"　"&amp;"年"&amp;"　"&amp;使い方・設定!F27&amp;"　"&amp;"月"&amp;"　"&amp;使い方・設定!H27&amp;"　"&amp;"日"&amp;"　"&amp;"現在"</f>
        <v>2019　年　3　月　31　日　現在</v>
      </c>
      <c r="C4" s="424"/>
      <c r="D4" s="424"/>
      <c r="E4" s="424"/>
      <c r="F4" s="425"/>
      <c r="G4" s="426"/>
      <c r="H4" s="426"/>
      <c r="I4"/>
      <c r="J4"/>
    </row>
    <row r="5" spans="1:12" ht="15" customHeight="1">
      <c r="A5" s="450"/>
      <c r="B5" s="427"/>
      <c r="C5" s="428"/>
      <c r="D5" s="428"/>
      <c r="E5" s="428"/>
      <c r="F5" s="428"/>
      <c r="G5" s="428"/>
      <c r="H5" s="429" t="s">
        <v>334</v>
      </c>
      <c r="I5"/>
    </row>
    <row r="6" spans="1:12" ht="15" customHeight="1">
      <c r="A6" s="165"/>
      <c r="B6" s="492" t="s">
        <v>335</v>
      </c>
      <c r="C6" s="172"/>
      <c r="D6" s="172"/>
      <c r="E6" s="172"/>
      <c r="F6" s="173" t="s">
        <v>336</v>
      </c>
      <c r="G6" s="174"/>
      <c r="H6" s="175"/>
      <c r="I6"/>
      <c r="J6" s="483" t="s">
        <v>558</v>
      </c>
      <c r="L6" s="451"/>
    </row>
    <row r="7" spans="1:12" ht="13.5" customHeight="1">
      <c r="A7" s="170"/>
      <c r="B7" s="493" t="s">
        <v>337</v>
      </c>
      <c r="C7" s="393"/>
      <c r="D7" s="393"/>
      <c r="E7" s="393"/>
      <c r="F7" s="394"/>
      <c r="G7" s="394"/>
      <c r="H7" s="395"/>
      <c r="I7"/>
      <c r="J7" s="482">
        <v>1</v>
      </c>
    </row>
    <row r="8" spans="1:12" ht="13.5" customHeight="1">
      <c r="A8" s="170"/>
      <c r="B8" s="494"/>
      <c r="C8" s="396" t="s">
        <v>338</v>
      </c>
      <c r="D8" s="177" t="s">
        <v>339</v>
      </c>
      <c r="E8" s="176"/>
      <c r="F8" s="397"/>
      <c r="G8" s="397"/>
      <c r="H8" s="398"/>
      <c r="I8"/>
      <c r="J8" s="482">
        <v>1</v>
      </c>
    </row>
    <row r="9" spans="1:12" ht="13.5" customHeight="1">
      <c r="A9" s="170"/>
      <c r="B9" s="494"/>
      <c r="C9" s="396"/>
      <c r="D9" s="399" t="s">
        <v>340</v>
      </c>
      <c r="E9" s="400"/>
      <c r="F9" s="397">
        <f>SUM(集計・按分!E4:E14)</f>
        <v>0</v>
      </c>
      <c r="G9" s="397"/>
      <c r="H9" s="398"/>
      <c r="I9"/>
      <c r="J9" s="452">
        <f t="shared" ref="J9:J18" si="0">IF(F9=0,0,1)</f>
        <v>0</v>
      </c>
    </row>
    <row r="10" spans="1:12" ht="13.5" customHeight="1">
      <c r="A10" s="170"/>
      <c r="B10" s="495"/>
      <c r="C10" s="401"/>
      <c r="D10" s="399" t="s">
        <v>341</v>
      </c>
      <c r="E10" s="400"/>
      <c r="F10" s="402">
        <f>IFERROR(VLOOKUP("売掛金",集計・按分!$D:$E,2,0),0)+IFERROR(VLOOKUP("未収入金",集計・按分!$D:$E,2,0),0)</f>
        <v>0</v>
      </c>
      <c r="G10" s="397"/>
      <c r="H10" s="398"/>
      <c r="I10"/>
      <c r="J10" s="452">
        <f t="shared" si="0"/>
        <v>0</v>
      </c>
    </row>
    <row r="11" spans="1:12" ht="13.5" customHeight="1">
      <c r="A11" s="170"/>
      <c r="B11" s="495"/>
      <c r="C11" s="401"/>
      <c r="D11" s="399" t="s">
        <v>342</v>
      </c>
      <c r="E11" s="400"/>
      <c r="F11" s="402">
        <f>IFERROR(VLOOKUP("商品",集計・按分!$D:$E,2,0),0)</f>
        <v>0</v>
      </c>
      <c r="G11" s="397"/>
      <c r="H11" s="398"/>
      <c r="I11"/>
      <c r="J11" s="452">
        <f t="shared" si="0"/>
        <v>0</v>
      </c>
    </row>
    <row r="12" spans="1:12" ht="13.5" customHeight="1">
      <c r="A12" s="170"/>
      <c r="B12" s="495"/>
      <c r="C12" s="401"/>
      <c r="D12" s="399" t="str">
        <f>集計・按分!D17</f>
        <v>前渡金</v>
      </c>
      <c r="E12" s="400"/>
      <c r="F12" s="402">
        <f>IFERROR(VLOOKUP(D12,集計・按分!$D:$E,2,0),0)</f>
        <v>0</v>
      </c>
      <c r="G12" s="397"/>
      <c r="H12" s="398"/>
      <c r="I12"/>
      <c r="J12" s="452">
        <f t="shared" si="0"/>
        <v>0</v>
      </c>
    </row>
    <row r="13" spans="1:12" ht="13.5" customHeight="1">
      <c r="A13" s="170"/>
      <c r="B13" s="495"/>
      <c r="C13" s="401"/>
      <c r="D13" s="399" t="str">
        <f>集計・按分!D18</f>
        <v>立替金</v>
      </c>
      <c r="E13" s="400"/>
      <c r="F13" s="402">
        <f>IFERROR(VLOOKUP(D13,集計・按分!$D:$E,2,0),0)</f>
        <v>0</v>
      </c>
      <c r="G13" s="397"/>
      <c r="H13" s="398"/>
      <c r="I13"/>
      <c r="J13" s="452">
        <f t="shared" si="0"/>
        <v>0</v>
      </c>
    </row>
    <row r="14" spans="1:12" ht="13.5" customHeight="1">
      <c r="A14" s="491"/>
      <c r="B14" s="495"/>
      <c r="C14" s="401"/>
      <c r="D14" s="399" t="str">
        <f>集計・按分!D19</f>
        <v>前払費用</v>
      </c>
      <c r="E14" s="400"/>
      <c r="F14" s="402">
        <f>IFERROR(VLOOKUP(D14,集計・按分!$D:$E,2,0),0)</f>
        <v>0</v>
      </c>
      <c r="G14" s="397"/>
      <c r="H14" s="398"/>
      <c r="I14"/>
      <c r="J14" s="452">
        <f t="shared" si="0"/>
        <v>0</v>
      </c>
    </row>
    <row r="15" spans="1:12" ht="13.5" customHeight="1">
      <c r="A15" s="491"/>
      <c r="B15" s="495"/>
      <c r="C15" s="401"/>
      <c r="D15" s="399" t="str">
        <f>集計・按分!D20</f>
        <v>未収収益</v>
      </c>
      <c r="E15" s="400"/>
      <c r="F15" s="402">
        <f>IFERROR(VLOOKUP(D15,集計・按分!$D:$E,2,0),0)</f>
        <v>0</v>
      </c>
      <c r="G15" s="397"/>
      <c r="H15" s="398"/>
      <c r="I15"/>
      <c r="J15" s="452">
        <f t="shared" si="0"/>
        <v>0</v>
      </c>
    </row>
    <row r="16" spans="1:12" ht="13.5" customHeight="1">
      <c r="A16" s="491"/>
      <c r="B16" s="495"/>
      <c r="C16" s="401"/>
      <c r="D16" s="399" t="str">
        <f>集計・按分!D22</f>
        <v>仮払金</v>
      </c>
      <c r="E16" s="400"/>
      <c r="F16" s="402">
        <f>IFERROR(VLOOKUP(D16,集計・按分!$D:$E,2,0),0)</f>
        <v>0</v>
      </c>
      <c r="G16" s="397"/>
      <c r="H16" s="398"/>
      <c r="I16"/>
      <c r="J16" s="452">
        <f t="shared" si="0"/>
        <v>0</v>
      </c>
    </row>
    <row r="17" spans="1:10" ht="13.5" customHeight="1">
      <c r="A17" s="491"/>
      <c r="B17" s="495"/>
      <c r="C17" s="401"/>
      <c r="D17" s="399" t="str">
        <f>集計・按分!D23</f>
        <v>預け金</v>
      </c>
      <c r="E17" s="400"/>
      <c r="F17" s="402">
        <f>IFERROR(VLOOKUP(D17,集計・按分!$D:$E,2,0),0)</f>
        <v>0</v>
      </c>
      <c r="G17" s="397"/>
      <c r="H17" s="398"/>
      <c r="I17"/>
      <c r="J17" s="452">
        <f t="shared" si="0"/>
        <v>0</v>
      </c>
    </row>
    <row r="18" spans="1:10" ht="13.5" customHeight="1">
      <c r="A18" s="491"/>
      <c r="B18" s="495"/>
      <c r="C18" s="401"/>
      <c r="D18" s="399" t="str">
        <f>集計・按分!D24</f>
        <v>役員貸付金</v>
      </c>
      <c r="E18" s="400"/>
      <c r="F18" s="402">
        <f>IFERROR(VLOOKUP(D18,集計・按分!$D:$E,2,0),0)</f>
        <v>0</v>
      </c>
      <c r="G18" s="397"/>
      <c r="H18" s="398"/>
      <c r="I18"/>
      <c r="J18" s="452">
        <f t="shared" si="0"/>
        <v>0</v>
      </c>
    </row>
    <row r="19" spans="1:10" ht="13.5" customHeight="1">
      <c r="A19" s="491"/>
      <c r="B19" s="495"/>
      <c r="C19" s="401"/>
      <c r="D19" s="177" t="s">
        <v>343</v>
      </c>
      <c r="E19" s="176"/>
      <c r="F19" s="178"/>
      <c r="G19" s="179">
        <f>SUM(F9:F18)</f>
        <v>0</v>
      </c>
      <c r="H19" s="398"/>
      <c r="I19"/>
      <c r="J19" s="482">
        <v>1</v>
      </c>
    </row>
    <row r="20" spans="1:10" ht="13.5" customHeight="1">
      <c r="A20" s="491"/>
      <c r="B20" s="494"/>
      <c r="C20" s="396" t="s">
        <v>344</v>
      </c>
      <c r="D20" s="177" t="s">
        <v>345</v>
      </c>
      <c r="E20" s="176"/>
      <c r="F20" s="397"/>
      <c r="G20" s="397"/>
      <c r="H20" s="398"/>
      <c r="I20"/>
      <c r="J20" s="482">
        <v>1</v>
      </c>
    </row>
    <row r="21" spans="1:10" ht="13.5" customHeight="1">
      <c r="A21" s="491"/>
      <c r="B21" s="494"/>
      <c r="C21" s="403"/>
      <c r="D21" s="177" t="s">
        <v>346</v>
      </c>
      <c r="E21" s="400"/>
      <c r="F21" s="397"/>
      <c r="G21" s="397"/>
      <c r="H21" s="398"/>
      <c r="I21"/>
      <c r="J21" s="452">
        <f>J30</f>
        <v>0</v>
      </c>
    </row>
    <row r="22" spans="1:10" ht="13.5" customHeight="1">
      <c r="A22" s="170"/>
      <c r="B22" s="494"/>
      <c r="C22" s="403"/>
      <c r="D22" s="399"/>
      <c r="E22" s="400" t="str">
        <f>集計・按分!D25</f>
        <v>建物</v>
      </c>
      <c r="F22" s="402">
        <f>IFERROR(VLOOKUP(E22,集計・按分!$D:$E,2,0),0)</f>
        <v>0</v>
      </c>
      <c r="G22" s="397"/>
      <c r="H22" s="398"/>
      <c r="I22"/>
      <c r="J22" s="452">
        <f t="shared" ref="J22:J29" si="1">IF(F22=0,0,1)</f>
        <v>0</v>
      </c>
    </row>
    <row r="23" spans="1:10" ht="13.5" customHeight="1">
      <c r="A23" s="170"/>
      <c r="B23" s="494"/>
      <c r="C23" s="403"/>
      <c r="D23" s="399"/>
      <c r="E23" s="400" t="str">
        <f>集計・按分!D26</f>
        <v>附属設備</v>
      </c>
      <c r="F23" s="402">
        <f>IFERROR(VLOOKUP(E23,集計・按分!$D:$E,2,0),0)</f>
        <v>0</v>
      </c>
      <c r="G23" s="397"/>
      <c r="H23" s="398"/>
      <c r="I23"/>
      <c r="J23" s="452">
        <f t="shared" si="1"/>
        <v>0</v>
      </c>
    </row>
    <row r="24" spans="1:10" ht="13.5" customHeight="1">
      <c r="A24" s="170"/>
      <c r="B24" s="494"/>
      <c r="C24" s="403"/>
      <c r="D24" s="399"/>
      <c r="E24" s="400" t="str">
        <f>集計・按分!D27</f>
        <v>構築物</v>
      </c>
      <c r="F24" s="402">
        <f>IFERROR(VLOOKUP(E24,集計・按分!$D:$E,2,0),0)</f>
        <v>0</v>
      </c>
      <c r="G24" s="397"/>
      <c r="H24" s="398"/>
      <c r="I24"/>
      <c r="J24" s="452">
        <f t="shared" si="1"/>
        <v>0</v>
      </c>
    </row>
    <row r="25" spans="1:10" ht="13.5" customHeight="1">
      <c r="A25" s="170"/>
      <c r="B25" s="494"/>
      <c r="C25" s="403"/>
      <c r="D25" s="399"/>
      <c r="E25" s="400" t="str">
        <f>集計・按分!D28</f>
        <v>機械装置</v>
      </c>
      <c r="F25" s="402">
        <f>IFERROR(VLOOKUP(E25,集計・按分!$D:$E,2,0),0)</f>
        <v>0</v>
      </c>
      <c r="G25" s="397"/>
      <c r="H25" s="398"/>
      <c r="I25"/>
      <c r="J25" s="452">
        <f t="shared" si="1"/>
        <v>0</v>
      </c>
    </row>
    <row r="26" spans="1:10" ht="13.5" customHeight="1">
      <c r="A26" s="170"/>
      <c r="B26" s="494"/>
      <c r="C26" s="403"/>
      <c r="D26" s="399"/>
      <c r="E26" s="400" t="str">
        <f>集計・按分!D29</f>
        <v>車両運搬具</v>
      </c>
      <c r="F26" s="402">
        <f>IFERROR(VLOOKUP(E26,集計・按分!$D:$E,2,0),0)</f>
        <v>0</v>
      </c>
      <c r="G26" s="397"/>
      <c r="H26" s="398"/>
      <c r="I26"/>
      <c r="J26" s="452">
        <f t="shared" si="1"/>
        <v>0</v>
      </c>
    </row>
    <row r="27" spans="1:10" ht="13.5" customHeight="1">
      <c r="A27" s="170"/>
      <c r="B27" s="494"/>
      <c r="C27" s="404"/>
      <c r="D27" s="399"/>
      <c r="E27" s="400" t="str">
        <f>集計・按分!D30</f>
        <v>工具器具備品</v>
      </c>
      <c r="F27" s="402">
        <f>IFERROR(VLOOKUP(E27,集計・按分!$D:$E,2,0),0)</f>
        <v>0</v>
      </c>
      <c r="G27" s="397"/>
      <c r="H27" s="398"/>
      <c r="I27"/>
      <c r="J27" s="452">
        <f t="shared" si="1"/>
        <v>0</v>
      </c>
    </row>
    <row r="28" spans="1:10" ht="13.5" customHeight="1">
      <c r="A28" s="170"/>
      <c r="B28" s="494"/>
      <c r="C28" s="404"/>
      <c r="D28" s="399"/>
      <c r="E28" s="400" t="str">
        <f>集計・按分!D31</f>
        <v>一括償却資産</v>
      </c>
      <c r="F28" s="402">
        <f>IFERROR(VLOOKUP(E28,集計・按分!$D:$E,2,0),0)</f>
        <v>0</v>
      </c>
      <c r="G28" s="397"/>
      <c r="H28" s="398"/>
      <c r="I28"/>
      <c r="J28" s="452">
        <f t="shared" si="1"/>
        <v>0</v>
      </c>
    </row>
    <row r="29" spans="1:10" ht="13.5" customHeight="1">
      <c r="A29" s="170"/>
      <c r="B29" s="494"/>
      <c r="C29" s="404"/>
      <c r="D29" s="399"/>
      <c r="E29" s="400" t="str">
        <f>集計・按分!D32</f>
        <v>土地</v>
      </c>
      <c r="F29" s="402">
        <f>IFERROR(VLOOKUP(E29,集計・按分!$D:$E,2,0),0)</f>
        <v>0</v>
      </c>
      <c r="G29" s="397"/>
      <c r="H29" s="398"/>
      <c r="I29"/>
      <c r="J29" s="452">
        <f t="shared" si="1"/>
        <v>0</v>
      </c>
    </row>
    <row r="30" spans="1:10" ht="13.5" customHeight="1">
      <c r="A30" s="170"/>
      <c r="B30" s="494"/>
      <c r="C30" s="404"/>
      <c r="D30" s="177"/>
      <c r="E30" s="365" t="s">
        <v>347</v>
      </c>
      <c r="F30" s="405">
        <f>SUM(F22:F29)</f>
        <v>0</v>
      </c>
      <c r="G30" s="397"/>
      <c r="H30" s="398"/>
      <c r="I30"/>
      <c r="J30" s="452">
        <f>IF(SUM(J22:J29)&gt;0,1,0)</f>
        <v>0</v>
      </c>
    </row>
    <row r="31" spans="1:10" ht="13.5" customHeight="1">
      <c r="A31" s="170"/>
      <c r="B31" s="494"/>
      <c r="C31" s="404"/>
      <c r="D31" s="177" t="str">
        <f>"（"&amp;$J$21+1&amp;"）無形固定資産"</f>
        <v>（1）無形固定資産</v>
      </c>
      <c r="E31" s="400"/>
      <c r="F31" s="406"/>
      <c r="G31" s="402"/>
      <c r="H31" s="398"/>
      <c r="I31"/>
      <c r="J31" s="452">
        <f>J33</f>
        <v>0</v>
      </c>
    </row>
    <row r="32" spans="1:10" ht="13.5" customHeight="1">
      <c r="A32" s="170"/>
      <c r="B32" s="494"/>
      <c r="C32" s="404"/>
      <c r="D32" s="177"/>
      <c r="E32" s="400" t="str">
        <f>集計・按分!D33</f>
        <v>ソフトウェア</v>
      </c>
      <c r="F32" s="402">
        <f>IFERROR(VLOOKUP(E32,集計・按分!$D:$E,2,0),0)</f>
        <v>0</v>
      </c>
      <c r="G32" s="402"/>
      <c r="H32" s="398"/>
      <c r="I32"/>
      <c r="J32" s="452">
        <f>IF(F32=0,0,1)</f>
        <v>0</v>
      </c>
    </row>
    <row r="33" spans="1:10" ht="13.5" customHeight="1">
      <c r="A33" s="170"/>
      <c r="B33" s="494"/>
      <c r="C33" s="404"/>
      <c r="D33" s="177"/>
      <c r="E33" s="365" t="s">
        <v>348</v>
      </c>
      <c r="F33" s="405">
        <f>SUM(F32:F32)</f>
        <v>0</v>
      </c>
      <c r="G33" s="402"/>
      <c r="H33" s="398"/>
      <c r="I33"/>
      <c r="J33" s="452">
        <f>IF(SUM(J32)&gt;0,1,0)</f>
        <v>0</v>
      </c>
    </row>
    <row r="34" spans="1:10" ht="13.5" customHeight="1">
      <c r="A34" s="170"/>
      <c r="B34" s="494"/>
      <c r="C34" s="404"/>
      <c r="D34" s="177" t="str">
        <f>"（"&amp;$J$21+$J$31+1&amp;"）投資その他の資産"</f>
        <v>（1）投資その他の資産</v>
      </c>
      <c r="E34" s="400"/>
      <c r="F34" s="406"/>
      <c r="G34" s="402"/>
      <c r="H34" s="398"/>
      <c r="I34"/>
      <c r="J34" s="452">
        <f>J39</f>
        <v>0</v>
      </c>
    </row>
    <row r="35" spans="1:10" ht="13.5" customHeight="1">
      <c r="A35" s="170"/>
      <c r="B35" s="494"/>
      <c r="C35" s="404"/>
      <c r="D35" s="177"/>
      <c r="E35" s="349" t="str">
        <f>集計・按分!D34</f>
        <v>出資金</v>
      </c>
      <c r="F35" s="402">
        <f>IFERROR(VLOOKUP(E35,集計・按分!$D:$E,2,0),0)</f>
        <v>0</v>
      </c>
      <c r="G35" s="402"/>
      <c r="H35" s="398"/>
      <c r="I35"/>
      <c r="J35" s="452">
        <f>IF(F35=0,0,1)</f>
        <v>0</v>
      </c>
    </row>
    <row r="36" spans="1:10" ht="13.5" customHeight="1">
      <c r="A36" s="170"/>
      <c r="B36" s="494"/>
      <c r="C36" s="404"/>
      <c r="D36" s="177"/>
      <c r="E36" s="349" t="str">
        <f>集計・按分!D35</f>
        <v>敷金</v>
      </c>
      <c r="F36" s="402">
        <f>IFERROR(VLOOKUP(E36,集計・按分!$D:$E,2,0),0)</f>
        <v>0</v>
      </c>
      <c r="G36" s="402"/>
      <c r="H36" s="398"/>
      <c r="I36"/>
      <c r="J36" s="452">
        <f>IF(F36=0,0,1)</f>
        <v>0</v>
      </c>
    </row>
    <row r="37" spans="1:10" ht="13.5" customHeight="1">
      <c r="A37" s="170"/>
      <c r="B37" s="494"/>
      <c r="C37" s="404"/>
      <c r="D37" s="177"/>
      <c r="E37" s="349" t="str">
        <f>集計・按分!D36</f>
        <v>差入保証金</v>
      </c>
      <c r="F37" s="402">
        <f>IFERROR(VLOOKUP(E37,集計・按分!$D:$E,2,0),0)</f>
        <v>0</v>
      </c>
      <c r="G37" s="402"/>
      <c r="H37" s="398"/>
      <c r="I37"/>
      <c r="J37" s="452">
        <f>IF(F37=0,0,1)</f>
        <v>0</v>
      </c>
    </row>
    <row r="38" spans="1:10" ht="13.5" customHeight="1">
      <c r="A38" s="170"/>
      <c r="B38" s="494"/>
      <c r="C38" s="404"/>
      <c r="D38" s="177"/>
      <c r="E38" s="349" t="str">
        <f>集計・按分!D37</f>
        <v>長期前払費用</v>
      </c>
      <c r="F38" s="402">
        <f>SUM(集計・按分!E37:E39)</f>
        <v>0</v>
      </c>
      <c r="G38" s="402"/>
      <c r="H38" s="398"/>
      <c r="I38"/>
      <c r="J38" s="452">
        <f>IF(F38=0,0,1)</f>
        <v>0</v>
      </c>
    </row>
    <row r="39" spans="1:10" ht="13.5" customHeight="1">
      <c r="A39" s="170"/>
      <c r="B39" s="494"/>
      <c r="C39" s="404"/>
      <c r="D39" s="177"/>
      <c r="E39" s="365" t="s">
        <v>349</v>
      </c>
      <c r="F39" s="405">
        <f>SUM(F35:F38)</f>
        <v>0</v>
      </c>
      <c r="G39" s="402"/>
      <c r="H39" s="398"/>
      <c r="I39"/>
      <c r="J39" s="452">
        <f>IF(SUM(J35:J38)&gt;0,1,0)</f>
        <v>0</v>
      </c>
    </row>
    <row r="40" spans="1:10" ht="13.5" customHeight="1">
      <c r="A40" s="170"/>
      <c r="B40" s="494"/>
      <c r="C40" s="404"/>
      <c r="D40" s="177" t="s">
        <v>350</v>
      </c>
      <c r="E40" s="365"/>
      <c r="F40" s="406"/>
      <c r="G40" s="407">
        <f>F30+F33+F39</f>
        <v>0</v>
      </c>
      <c r="H40" s="398"/>
      <c r="I40"/>
      <c r="J40" s="482">
        <v>1</v>
      </c>
    </row>
    <row r="41" spans="1:10" ht="13.5" customHeight="1" thickBot="1">
      <c r="A41" s="170"/>
      <c r="B41" s="496"/>
      <c r="C41" s="408" t="s">
        <v>351</v>
      </c>
      <c r="D41" s="408"/>
      <c r="E41" s="408"/>
      <c r="F41" s="179"/>
      <c r="G41" s="409"/>
      <c r="H41" s="410">
        <f>G19+G40</f>
        <v>0</v>
      </c>
      <c r="I41"/>
      <c r="J41" s="482">
        <v>1</v>
      </c>
    </row>
    <row r="42" spans="1:10" ht="13.5" customHeight="1" thickTop="1">
      <c r="A42" s="170"/>
      <c r="B42" s="497" t="s">
        <v>352</v>
      </c>
      <c r="C42" s="411"/>
      <c r="D42" s="411"/>
      <c r="E42" s="411"/>
      <c r="F42" s="397"/>
      <c r="G42" s="397"/>
      <c r="H42" s="412"/>
      <c r="I42"/>
      <c r="J42" s="482">
        <v>1</v>
      </c>
    </row>
    <row r="43" spans="1:10" ht="13.5" customHeight="1">
      <c r="A43" s="170"/>
      <c r="B43" s="495"/>
      <c r="C43" s="396" t="s">
        <v>338</v>
      </c>
      <c r="D43" s="177" t="s">
        <v>353</v>
      </c>
      <c r="E43" s="176"/>
      <c r="F43" s="397"/>
      <c r="G43" s="397"/>
      <c r="H43" s="398"/>
      <c r="I43"/>
      <c r="J43" s="482">
        <v>1</v>
      </c>
    </row>
    <row r="44" spans="1:10" ht="13.5" customHeight="1">
      <c r="A44" s="170"/>
      <c r="B44" s="495"/>
      <c r="C44" s="396"/>
      <c r="D44" s="399" t="str">
        <f>集計・按分!D40</f>
        <v>買掛金</v>
      </c>
      <c r="E44" s="400"/>
      <c r="F44" s="397">
        <f>IFERROR(VLOOKUP(D44,集計・按分!$D:$E,2,0),0)</f>
        <v>0</v>
      </c>
      <c r="G44" s="397"/>
      <c r="H44" s="398"/>
      <c r="I44"/>
      <c r="J44" s="452">
        <f t="shared" ref="J44:J54" si="2">IF(F44=0,0,1)</f>
        <v>0</v>
      </c>
    </row>
    <row r="45" spans="1:10" ht="13.5" customHeight="1">
      <c r="A45" s="170"/>
      <c r="B45" s="495"/>
      <c r="C45" s="396"/>
      <c r="D45" s="399" t="str">
        <f>集計・按分!D41</f>
        <v>短期借入金</v>
      </c>
      <c r="E45" s="400"/>
      <c r="F45" s="397">
        <f>IFERROR(VLOOKUP(D45,集計・按分!$D:$E,2,0),0)</f>
        <v>0</v>
      </c>
      <c r="G45" s="397"/>
      <c r="H45" s="398"/>
      <c r="I45"/>
      <c r="J45" s="452">
        <f t="shared" si="2"/>
        <v>0</v>
      </c>
    </row>
    <row r="46" spans="1:10" ht="13.5" customHeight="1">
      <c r="A46" s="170"/>
      <c r="B46" s="495"/>
      <c r="C46" s="396"/>
      <c r="D46" s="399" t="str">
        <f>集計・按分!D42</f>
        <v>未払金</v>
      </c>
      <c r="E46" s="400"/>
      <c r="F46" s="397">
        <f>IFERROR(VLOOKUP(D46,集計・按分!$D:$E,2,0),0)+SUM(集計・按分!E51:E60)</f>
        <v>0</v>
      </c>
      <c r="G46" s="397"/>
      <c r="H46" s="398"/>
      <c r="I46"/>
      <c r="J46" s="452">
        <f t="shared" si="2"/>
        <v>0</v>
      </c>
    </row>
    <row r="47" spans="1:10" ht="13.5" customHeight="1">
      <c r="A47" s="170"/>
      <c r="B47" s="495"/>
      <c r="C47" s="396"/>
      <c r="D47" s="399" t="str">
        <f>集計・按分!D43</f>
        <v>未払費用</v>
      </c>
      <c r="E47" s="400"/>
      <c r="F47" s="397">
        <f>IFERROR(VLOOKUP(D47,集計・按分!$D:$E,2,0),0)</f>
        <v>0</v>
      </c>
      <c r="G47" s="397"/>
      <c r="H47" s="398"/>
      <c r="I47"/>
      <c r="J47" s="452">
        <f t="shared" si="2"/>
        <v>0</v>
      </c>
    </row>
    <row r="48" spans="1:10" ht="13.5" customHeight="1">
      <c r="A48" s="170"/>
      <c r="B48" s="495"/>
      <c r="C48" s="396"/>
      <c r="D48" s="399" t="str">
        <f>集計・按分!D44</f>
        <v>未払法人税等</v>
      </c>
      <c r="E48" s="400"/>
      <c r="F48" s="397">
        <f>IFERROR(VLOOKUP(D48,集計・按分!$D:$E,2,0),0)</f>
        <v>0</v>
      </c>
      <c r="G48" s="397"/>
      <c r="H48" s="398"/>
      <c r="I48"/>
      <c r="J48" s="452">
        <f t="shared" si="2"/>
        <v>0</v>
      </c>
    </row>
    <row r="49" spans="1:10" ht="13.5" customHeight="1">
      <c r="A49" s="170"/>
      <c r="B49" s="495"/>
      <c r="C49" s="396"/>
      <c r="D49" s="399" t="str">
        <f>集計・按分!D45</f>
        <v>未払消費税等</v>
      </c>
      <c r="E49" s="400"/>
      <c r="F49" s="397">
        <f>IFERROR(VLOOKUP(D49,集計・按分!$D:$E,2,0),0)</f>
        <v>0</v>
      </c>
      <c r="G49" s="397"/>
      <c r="H49" s="398"/>
      <c r="I49"/>
      <c r="J49" s="452">
        <f t="shared" si="2"/>
        <v>0</v>
      </c>
    </row>
    <row r="50" spans="1:10" ht="13.5" customHeight="1">
      <c r="A50" s="170"/>
      <c r="B50" s="495"/>
      <c r="C50" s="396"/>
      <c r="D50" s="399" t="str">
        <f>集計・按分!D46</f>
        <v>前受金</v>
      </c>
      <c r="E50" s="400"/>
      <c r="F50" s="397">
        <f>IFERROR(VLOOKUP(D50,集計・按分!$D:$E,2,0),0)</f>
        <v>0</v>
      </c>
      <c r="G50" s="397"/>
      <c r="H50" s="398"/>
      <c r="I50"/>
      <c r="J50" s="452">
        <f t="shared" si="2"/>
        <v>0</v>
      </c>
    </row>
    <row r="51" spans="1:10" ht="13.5" customHeight="1">
      <c r="A51" s="170"/>
      <c r="B51" s="495"/>
      <c r="C51" s="396"/>
      <c r="D51" s="399" t="str">
        <f>集計・按分!D47</f>
        <v>預り金</v>
      </c>
      <c r="E51" s="400"/>
      <c r="F51" s="397">
        <f>IFERROR(VLOOKUP(D51,集計・按分!$D:$E,2,0),0)</f>
        <v>0</v>
      </c>
      <c r="G51" s="397"/>
      <c r="H51" s="398"/>
      <c r="I51"/>
      <c r="J51" s="452">
        <f t="shared" si="2"/>
        <v>0</v>
      </c>
    </row>
    <row r="52" spans="1:10" ht="13.5" customHeight="1">
      <c r="A52" s="170"/>
      <c r="B52" s="495"/>
      <c r="C52" s="396"/>
      <c r="D52" s="399" t="str">
        <f>集計・按分!D48</f>
        <v>前受収益</v>
      </c>
      <c r="E52" s="400"/>
      <c r="F52" s="397">
        <f>IFERROR(VLOOKUP(D52,集計・按分!$D:$E,2,0),0)</f>
        <v>0</v>
      </c>
      <c r="G52" s="397"/>
      <c r="H52" s="398"/>
      <c r="I52"/>
      <c r="J52" s="452">
        <f t="shared" si="2"/>
        <v>0</v>
      </c>
    </row>
    <row r="53" spans="1:10" ht="13.5" customHeight="1">
      <c r="A53" s="170"/>
      <c r="B53" s="495"/>
      <c r="C53" s="396"/>
      <c r="D53" s="399" t="str">
        <f>集計・按分!D49</f>
        <v>仮受金</v>
      </c>
      <c r="E53" s="400"/>
      <c r="F53" s="397">
        <f>IFERROR(VLOOKUP(D53,集計・按分!$D:$E,2,0),0)</f>
        <v>0</v>
      </c>
      <c r="G53" s="397"/>
      <c r="H53" s="398"/>
      <c r="I53"/>
      <c r="J53" s="452">
        <f t="shared" si="2"/>
        <v>0</v>
      </c>
    </row>
    <row r="54" spans="1:10" ht="13.5" customHeight="1">
      <c r="A54" s="170"/>
      <c r="B54" s="495"/>
      <c r="C54" s="396"/>
      <c r="D54" s="399" t="str">
        <f>集計・按分!D50</f>
        <v>役員借入金</v>
      </c>
      <c r="E54" s="400"/>
      <c r="F54" s="397">
        <f>IFERROR(VLOOKUP(D54,集計・按分!$D:$E,2,0),0)</f>
        <v>0</v>
      </c>
      <c r="G54" s="397"/>
      <c r="H54" s="398"/>
      <c r="I54"/>
      <c r="J54" s="452">
        <f t="shared" si="2"/>
        <v>0</v>
      </c>
    </row>
    <row r="55" spans="1:10" ht="13.5" customHeight="1">
      <c r="A55" s="170"/>
      <c r="B55" s="495"/>
      <c r="C55" s="401"/>
      <c r="D55" s="177" t="s">
        <v>354</v>
      </c>
      <c r="E55" s="176"/>
      <c r="F55" s="178"/>
      <c r="G55" s="179">
        <f>SUM(F44:F54)</f>
        <v>0</v>
      </c>
      <c r="H55" s="398"/>
      <c r="I55"/>
      <c r="J55" s="482">
        <v>1</v>
      </c>
    </row>
    <row r="56" spans="1:10" ht="13.5" customHeight="1">
      <c r="A56" s="170"/>
      <c r="B56" s="494"/>
      <c r="C56" s="396" t="s">
        <v>344</v>
      </c>
      <c r="D56" s="177" t="s">
        <v>355</v>
      </c>
      <c r="E56" s="176"/>
      <c r="F56" s="397"/>
      <c r="G56" s="397"/>
      <c r="H56" s="398"/>
      <c r="I56"/>
      <c r="J56" s="482">
        <v>1</v>
      </c>
    </row>
    <row r="57" spans="1:10" ht="13.5" customHeight="1">
      <c r="A57" s="170"/>
      <c r="B57" s="495"/>
      <c r="C57" s="396"/>
      <c r="D57" s="399" t="str">
        <f>集計・按分!D61</f>
        <v>長期借入金</v>
      </c>
      <c r="E57" s="400"/>
      <c r="F57" s="413">
        <f>IFERROR(VLOOKUP(D57,集計・按分!$D:$E,2,0),0)</f>
        <v>0</v>
      </c>
      <c r="G57" s="397"/>
      <c r="H57" s="398"/>
      <c r="I57"/>
      <c r="J57" s="452">
        <f>IF(F57=0,0,1)</f>
        <v>0</v>
      </c>
    </row>
    <row r="58" spans="1:10" ht="13.5" customHeight="1">
      <c r="A58" s="170"/>
      <c r="B58" s="495"/>
      <c r="C58" s="414"/>
      <c r="D58" s="177" t="s">
        <v>356</v>
      </c>
      <c r="E58" s="176"/>
      <c r="F58" s="178"/>
      <c r="G58" s="415">
        <f>SUM(F57)</f>
        <v>0</v>
      </c>
      <c r="H58" s="398"/>
      <c r="I58"/>
      <c r="J58" s="482">
        <v>1</v>
      </c>
    </row>
    <row r="59" spans="1:10" ht="13.5" customHeight="1">
      <c r="A59" s="170"/>
      <c r="B59" s="496"/>
      <c r="C59" s="408" t="s">
        <v>357</v>
      </c>
      <c r="D59" s="408"/>
      <c r="E59" s="408"/>
      <c r="F59" s="397"/>
      <c r="G59" s="178"/>
      <c r="H59" s="182">
        <f>+G55+G58</f>
        <v>0</v>
      </c>
      <c r="I59"/>
      <c r="J59" s="482">
        <v>1</v>
      </c>
    </row>
    <row r="60" spans="1:10" ht="13.5" customHeight="1">
      <c r="A60" s="170"/>
      <c r="B60" s="497" t="s">
        <v>358</v>
      </c>
      <c r="C60" s="411"/>
      <c r="D60" s="411"/>
      <c r="E60" s="411"/>
      <c r="F60" s="397"/>
      <c r="G60" s="397"/>
      <c r="H60" s="398"/>
      <c r="I60"/>
      <c r="J60" s="482">
        <v>1</v>
      </c>
    </row>
    <row r="61" spans="1:10" ht="13.5" customHeight="1">
      <c r="A61" s="170"/>
      <c r="B61" s="495"/>
      <c r="C61" s="416"/>
      <c r="D61" s="399" t="s">
        <v>359</v>
      </c>
      <c r="E61" s="400"/>
      <c r="F61" s="397"/>
      <c r="G61" s="417">
        <f>集計・按分!E62+集計・按分!E64</f>
        <v>0</v>
      </c>
      <c r="H61" s="398"/>
      <c r="I61"/>
      <c r="J61" s="482">
        <v>1</v>
      </c>
    </row>
    <row r="62" spans="1:10" ht="13.5" customHeight="1">
      <c r="A62" s="170"/>
      <c r="B62" s="495"/>
      <c r="C62" s="414"/>
      <c r="D62" s="399" t="s">
        <v>360</v>
      </c>
      <c r="E62" s="400"/>
      <c r="F62" s="397"/>
      <c r="G62" s="413">
        <f>'3_活動計算書'!H211-'3_活動計算書'!H212</f>
        <v>0</v>
      </c>
      <c r="H62" s="398"/>
      <c r="I62"/>
      <c r="J62" s="482">
        <v>1</v>
      </c>
    </row>
    <row r="63" spans="1:10" ht="13.5" customHeight="1">
      <c r="A63" s="170"/>
      <c r="B63" s="496"/>
      <c r="C63" s="408" t="s">
        <v>361</v>
      </c>
      <c r="D63" s="408"/>
      <c r="E63" s="408"/>
      <c r="F63" s="397"/>
      <c r="G63" s="178"/>
      <c r="H63" s="418">
        <f>SUM(G61:G62)</f>
        <v>0</v>
      </c>
      <c r="I63"/>
      <c r="J63" s="482">
        <v>1</v>
      </c>
    </row>
    <row r="64" spans="1:10" ht="13.5" customHeight="1" thickBot="1">
      <c r="A64" s="170"/>
      <c r="B64" s="498"/>
      <c r="C64" s="419" t="s">
        <v>362</v>
      </c>
      <c r="D64" s="419"/>
      <c r="E64" s="419"/>
      <c r="F64" s="413"/>
      <c r="G64" s="413"/>
      <c r="H64" s="420">
        <f>+H59+H63</f>
        <v>0</v>
      </c>
      <c r="I64"/>
      <c r="J64" s="482">
        <v>1</v>
      </c>
    </row>
    <row r="65" spans="1:10" ht="18" thickTop="1">
      <c r="A65" s="170"/>
      <c r="B65" s="171"/>
      <c r="C65" s="171"/>
      <c r="D65" s="171"/>
      <c r="E65" s="171"/>
      <c r="F65" s="171"/>
      <c r="G65" s="171"/>
      <c r="H65" s="171"/>
      <c r="I65"/>
      <c r="J65"/>
    </row>
    <row r="66" spans="1:10" ht="13.5" customHeight="1">
      <c r="A66"/>
      <c r="B66"/>
      <c r="C66"/>
      <c r="D66"/>
      <c r="E66"/>
      <c r="F66"/>
      <c r="G66"/>
      <c r="H66"/>
      <c r="I66"/>
      <c r="J66"/>
    </row>
    <row r="67" spans="1:10" ht="13.5" customHeight="1">
      <c r="A67"/>
      <c r="B67"/>
      <c r="C67"/>
      <c r="D67"/>
      <c r="E67"/>
      <c r="F67"/>
      <c r="G67"/>
      <c r="H67"/>
      <c r="I67"/>
      <c r="J67"/>
    </row>
    <row r="68" spans="1:10" ht="13.5" customHeight="1">
      <c r="A68"/>
      <c r="B68"/>
      <c r="C68"/>
      <c r="D68"/>
      <c r="E68"/>
      <c r="F68"/>
      <c r="G68"/>
      <c r="H68"/>
      <c r="I68"/>
      <c r="J68"/>
    </row>
    <row r="69" spans="1:10">
      <c r="A69"/>
      <c r="B69"/>
      <c r="C69"/>
      <c r="D69"/>
      <c r="E69"/>
      <c r="F69"/>
      <c r="G69"/>
      <c r="H69"/>
      <c r="I69"/>
      <c r="J69"/>
    </row>
  </sheetData>
  <phoneticPr fontId="1"/>
  <conditionalFormatting sqref="F1">
    <cfRule type="expression" dxfId="11" priority="2">
      <formula>$E$4="☓"</formula>
    </cfRule>
  </conditionalFormatting>
  <conditionalFormatting sqref="J7:J64">
    <cfRule type="cellIs" dxfId="10" priority="1" operator="equal">
      <formula>0</formula>
    </cfRule>
  </conditionalFormatting>
  <printOptions horizontalCentered="1"/>
  <pageMargins left="0.70866141732283472" right="0.70866141732283472" top="0.74803149606299213" bottom="0.74803149606299213" header="0.31496062992125984" footer="0.31496062992125984"/>
  <pageSetup paperSize="9" scale="8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115" r:id="rId4" name="ボタン 43">
              <controlPr defaultSize="0" print="0" autoFill="0" autoPict="0" macro="[0]!BSとPL表示列で絞込">
                <anchor moveWithCells="1" sizeWithCells="1">
                  <from>
                    <xdr:col>11</xdr:col>
                    <xdr:colOff>61913</xdr:colOff>
                    <xdr:row>1</xdr:row>
                    <xdr:rowOff>114300</xdr:rowOff>
                  </from>
                  <to>
                    <xdr:col>12</xdr:col>
                    <xdr:colOff>342900</xdr:colOff>
                    <xdr:row>4</xdr:row>
                    <xdr:rowOff>0</xdr:rowOff>
                  </to>
                </anchor>
              </controlPr>
            </control>
          </mc:Choice>
        </mc:AlternateContent>
        <mc:AlternateContent xmlns:mc="http://schemas.openxmlformats.org/markup-compatibility/2006">
          <mc:Choice Requires="x14">
            <control shapeId="3116" r:id="rId5" name="ボタン 44">
              <controlPr defaultSize="0" print="0" autoFill="0" autoPict="0" macro="[0]!フィルタ解除">
                <anchor moveWithCells="1" sizeWithCells="1">
                  <from>
                    <xdr:col>12</xdr:col>
                    <xdr:colOff>457200</xdr:colOff>
                    <xdr:row>1</xdr:row>
                    <xdr:rowOff>114300</xdr:rowOff>
                  </from>
                  <to>
                    <xdr:col>13</xdr:col>
                    <xdr:colOff>747713</xdr:colOff>
                    <xdr:row>3</xdr:row>
                    <xdr:rowOff>228600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5" tint="0.59999389629810485"/>
    <pageSetUpPr fitToPage="1"/>
  </sheetPr>
  <dimension ref="A1:P253"/>
  <sheetViews>
    <sheetView zoomScale="90" zoomScaleNormal="90" workbookViewId="0"/>
  </sheetViews>
  <sheetFormatPr defaultColWidth="10.6875" defaultRowHeight="17.649999999999999"/>
  <cols>
    <col min="1" max="1" width="4.1875" style="183" customWidth="1"/>
    <col min="2" max="4" width="3" style="183" customWidth="1"/>
    <col min="5" max="5" width="4.6875" style="183" customWidth="1"/>
    <col min="6" max="6" width="27.1875" style="183" customWidth="1"/>
    <col min="7" max="7" width="15.1875" style="187" customWidth="1"/>
    <col min="8" max="8" width="14.6875" style="187" customWidth="1"/>
    <col min="9" max="9" width="14.1875" style="187" customWidth="1"/>
    <col min="10" max="10" width="2.6875" style="183" customWidth="1"/>
    <col min="11" max="11" width="8.6875" style="183" bestFit="1" customWidth="1"/>
    <col min="12" max="12" width="8.6875" style="188" customWidth="1"/>
    <col min="13" max="13" width="3" style="188" bestFit="1" customWidth="1"/>
    <col min="14" max="14" width="4.5" customWidth="1"/>
    <col min="15" max="15" width="4.6875" bestFit="1" customWidth="1"/>
  </cols>
  <sheetData>
    <row r="1" spans="1:16">
      <c r="B1" s="542" t="s">
        <v>363</v>
      </c>
      <c r="C1" s="184"/>
      <c r="D1" s="184"/>
      <c r="E1" s="184"/>
      <c r="F1" s="622"/>
      <c r="G1" s="185"/>
      <c r="H1" s="186" t="str">
        <f>IF('2_財産目録'!I240='1_貸借対照表'!H63,"◯","✕")</f>
        <v>◯</v>
      </c>
      <c r="J1"/>
      <c r="K1"/>
      <c r="L1"/>
    </row>
    <row r="2" spans="1:16" ht="18" customHeight="1">
      <c r="A2" s="189"/>
      <c r="B2" s="430" t="s">
        <v>11</v>
      </c>
      <c r="C2" s="430"/>
      <c r="D2" s="430"/>
      <c r="E2" s="431" t="str">
        <f>使い方・設定!D24</f>
        <v>NPO法人〇〇〇〇</v>
      </c>
      <c r="F2" s="374"/>
      <c r="G2" s="374"/>
      <c r="H2" s="374"/>
      <c r="I2" s="374"/>
      <c r="J2"/>
      <c r="K2"/>
      <c r="L2"/>
    </row>
    <row r="3" spans="1:16" ht="21" customHeight="1">
      <c r="A3" s="189"/>
      <c r="B3" s="432" t="s">
        <v>364</v>
      </c>
      <c r="C3" s="433"/>
      <c r="D3" s="433"/>
      <c r="E3" s="433"/>
      <c r="F3" s="433"/>
      <c r="G3" s="433"/>
      <c r="H3" s="433"/>
      <c r="I3" s="433"/>
      <c r="J3"/>
      <c r="K3"/>
      <c r="L3"/>
    </row>
    <row r="4" spans="1:16" ht="18" customHeight="1">
      <c r="A4" s="189"/>
      <c r="B4" s="384" t="str">
        <f>使い方・設定!D27&amp;"　"&amp;"年"&amp;"　"&amp;使い方・設定!F27&amp;"　"&amp;"月"&amp;"　"&amp;使い方・設定!H27&amp;"　"&amp;"日"&amp;"　"&amp;"現在"</f>
        <v>2019　年　3　月　31　日　現在</v>
      </c>
      <c r="C4" s="434"/>
      <c r="D4" s="434"/>
      <c r="E4" s="434"/>
      <c r="F4" s="435"/>
      <c r="G4" s="425"/>
      <c r="H4" s="436"/>
      <c r="I4" s="425"/>
      <c r="J4"/>
      <c r="K4"/>
      <c r="L4"/>
    </row>
    <row r="5" spans="1:16" ht="15" customHeight="1">
      <c r="A5" s="191"/>
      <c r="B5" s="437"/>
      <c r="C5" s="362"/>
      <c r="D5" s="356"/>
      <c r="E5" s="356"/>
      <c r="F5" s="356"/>
      <c r="G5" s="356"/>
      <c r="H5" s="356"/>
      <c r="I5" s="438" t="s">
        <v>334</v>
      </c>
      <c r="J5" s="193"/>
      <c r="K5" s="467" t="s">
        <v>624</v>
      </c>
      <c r="L5" s="468"/>
      <c r="M5" s="453" t="str">
        <f>IF(COUNTIF($M$7:$M$240,"NG")&gt;0,"NG","")</f>
        <v/>
      </c>
    </row>
    <row r="6" spans="1:16" ht="15" customHeight="1">
      <c r="A6" s="189"/>
      <c r="B6" s="194" t="s">
        <v>365</v>
      </c>
      <c r="C6" s="195"/>
      <c r="D6" s="195"/>
      <c r="E6" s="195"/>
      <c r="F6" s="196"/>
      <c r="G6" s="197" t="s">
        <v>336</v>
      </c>
      <c r="H6" s="197"/>
      <c r="I6" s="198"/>
      <c r="J6" s="190"/>
      <c r="K6" s="459" t="s">
        <v>366</v>
      </c>
      <c r="L6" s="460" t="s">
        <v>367</v>
      </c>
      <c r="M6" s="454"/>
      <c r="O6" s="483" t="s">
        <v>558</v>
      </c>
      <c r="P6" s="466"/>
    </row>
    <row r="7" spans="1:16" ht="13.5" customHeight="1">
      <c r="A7" s="191"/>
      <c r="B7" s="439" t="s">
        <v>337</v>
      </c>
      <c r="C7" s="374"/>
      <c r="D7" s="374"/>
      <c r="E7" s="374"/>
      <c r="F7" s="440"/>
      <c r="G7" s="441"/>
      <c r="H7" s="441"/>
      <c r="I7" s="441"/>
      <c r="J7" s="193"/>
      <c r="K7" s="455"/>
      <c r="L7" s="454"/>
      <c r="M7" s="454"/>
      <c r="O7" s="482">
        <v>1</v>
      </c>
    </row>
    <row r="8" spans="1:16" ht="13.5" customHeight="1">
      <c r="A8" s="191"/>
      <c r="B8" s="442"/>
      <c r="C8" s="404" t="s">
        <v>338</v>
      </c>
      <c r="D8" s="210" t="s">
        <v>339</v>
      </c>
      <c r="E8" s="374"/>
      <c r="F8" s="440"/>
      <c r="G8" s="216"/>
      <c r="H8" s="216"/>
      <c r="I8" s="216"/>
      <c r="J8" s="193"/>
      <c r="K8" s="456"/>
      <c r="L8" s="454"/>
      <c r="M8" s="454"/>
      <c r="O8" s="482">
        <v>1</v>
      </c>
    </row>
    <row r="9" spans="1:16" ht="13.5" customHeight="1">
      <c r="A9" s="191"/>
      <c r="B9" s="443"/>
      <c r="C9" s="403"/>
      <c r="D9" s="444" t="s">
        <v>340</v>
      </c>
      <c r="E9" s="356"/>
      <c r="F9" s="445"/>
      <c r="G9" s="216"/>
      <c r="H9" s="216"/>
      <c r="I9" s="216"/>
      <c r="J9" s="193"/>
      <c r="K9" s="457">
        <f>SUM(G10:G20)</f>
        <v>0</v>
      </c>
      <c r="L9" s="458">
        <f>VLOOKUP(D9,'1_貸借対照表'!D:F,3,0)</f>
        <v>0</v>
      </c>
      <c r="M9" s="453" t="str">
        <f>IF(K9=L9,"OK","NG")</f>
        <v>OK</v>
      </c>
      <c r="O9" s="452">
        <f>IF(SUM(O10:O20)&gt;0,1,0)</f>
        <v>0</v>
      </c>
    </row>
    <row r="10" spans="1:16" ht="13.5" customHeight="1">
      <c r="A10" s="191"/>
      <c r="B10" s="443"/>
      <c r="C10" s="403"/>
      <c r="D10" s="444"/>
      <c r="E10" s="356" t="s">
        <v>559</v>
      </c>
      <c r="F10" s="446"/>
      <c r="G10" s="216">
        <f>集計・按分!E4</f>
        <v>0</v>
      </c>
      <c r="H10" s="216"/>
      <c r="I10" s="216"/>
      <c r="J10" s="193"/>
      <c r="K10" s="456"/>
      <c r="L10" s="454"/>
      <c r="M10" s="454"/>
      <c r="O10" s="452">
        <f t="shared" ref="O10:O20" si="0">IF(G10=0,0,1)</f>
        <v>0</v>
      </c>
    </row>
    <row r="11" spans="1:16" ht="13.5" customHeight="1">
      <c r="A11" s="191"/>
      <c r="B11" s="443"/>
      <c r="C11" s="403"/>
      <c r="D11" s="444"/>
      <c r="E11" s="356" t="str">
        <f>集計・按分!D5</f>
        <v>freee登録口座名①</v>
      </c>
      <c r="F11" s="446"/>
      <c r="G11" s="447">
        <f>IFERROR(VLOOKUP(E11,集計・按分!$D:$E,2,0),0)</f>
        <v>0</v>
      </c>
      <c r="H11" s="216"/>
      <c r="I11" s="216"/>
      <c r="J11" s="193"/>
      <c r="K11" s="456"/>
      <c r="L11" s="454"/>
      <c r="M11" s="454"/>
      <c r="O11" s="452">
        <f t="shared" si="0"/>
        <v>0</v>
      </c>
    </row>
    <row r="12" spans="1:16" ht="13.5" customHeight="1">
      <c r="A12" s="191"/>
      <c r="B12" s="443"/>
      <c r="C12" s="403"/>
      <c r="D12" s="444"/>
      <c r="E12" s="356" t="str">
        <f>集計・按分!D6</f>
        <v>freee登録口座名②</v>
      </c>
      <c r="F12" s="446"/>
      <c r="G12" s="447">
        <f>IFERROR(VLOOKUP(E12,集計・按分!$D:$E,2,0),0)</f>
        <v>0</v>
      </c>
      <c r="H12" s="216"/>
      <c r="I12" s="216"/>
      <c r="J12" s="193"/>
      <c r="K12" s="456"/>
      <c r="L12" s="454"/>
      <c r="M12" s="454"/>
      <c r="O12" s="452">
        <f t="shared" si="0"/>
        <v>0</v>
      </c>
    </row>
    <row r="13" spans="1:16" ht="13.5" customHeight="1">
      <c r="A13" s="191"/>
      <c r="B13" s="443"/>
      <c r="C13" s="403"/>
      <c r="D13" s="444"/>
      <c r="E13" s="356" t="str">
        <f>集計・按分!D7</f>
        <v>freee登録口座名③</v>
      </c>
      <c r="F13" s="446"/>
      <c r="G13" s="447">
        <f>IFERROR(VLOOKUP(E13,集計・按分!$D:$E,2,0),0)</f>
        <v>0</v>
      </c>
      <c r="H13" s="216"/>
      <c r="I13" s="216"/>
      <c r="J13" s="193"/>
      <c r="K13" s="456"/>
      <c r="L13" s="454"/>
      <c r="M13" s="454"/>
      <c r="O13" s="452">
        <f t="shared" si="0"/>
        <v>0</v>
      </c>
    </row>
    <row r="14" spans="1:16" ht="13.5" customHeight="1">
      <c r="A14" s="191"/>
      <c r="B14" s="443"/>
      <c r="C14" s="403"/>
      <c r="D14" s="444"/>
      <c r="E14" s="356" t="str">
        <f>集計・按分!D8</f>
        <v>freee登録口座名④</v>
      </c>
      <c r="F14" s="446"/>
      <c r="G14" s="447">
        <f>IFERROR(VLOOKUP(E14,集計・按分!$D:$E,2,0),0)</f>
        <v>0</v>
      </c>
      <c r="H14" s="216"/>
      <c r="I14" s="216"/>
      <c r="J14" s="193"/>
      <c r="K14" s="456"/>
      <c r="L14" s="454"/>
      <c r="M14" s="454"/>
      <c r="O14" s="452">
        <f t="shared" si="0"/>
        <v>0</v>
      </c>
    </row>
    <row r="15" spans="1:16" ht="13.5" customHeight="1">
      <c r="A15" s="191"/>
      <c r="B15" s="443"/>
      <c r="C15" s="403"/>
      <c r="D15" s="444"/>
      <c r="E15" s="356" t="str">
        <f>集計・按分!D9</f>
        <v>freee登録口座名⑤</v>
      </c>
      <c r="F15" s="446"/>
      <c r="G15" s="447">
        <f>IFERROR(VLOOKUP(E15,集計・按分!$D:$E,2,0),0)</f>
        <v>0</v>
      </c>
      <c r="H15" s="216"/>
      <c r="I15" s="216"/>
      <c r="J15" s="193"/>
      <c r="K15" s="456"/>
      <c r="L15" s="454"/>
      <c r="M15" s="454"/>
      <c r="O15" s="452">
        <f t="shared" si="0"/>
        <v>0</v>
      </c>
    </row>
    <row r="16" spans="1:16" ht="13.5" customHeight="1">
      <c r="A16" s="191"/>
      <c r="B16" s="443"/>
      <c r="C16" s="403"/>
      <c r="D16" s="444"/>
      <c r="E16" s="356" t="str">
        <f>集計・按分!D10</f>
        <v>freee登録口座名⑥</v>
      </c>
      <c r="F16" s="446"/>
      <c r="G16" s="447">
        <f>IFERROR(VLOOKUP(E16,集計・按分!$D:$E,2,0),0)</f>
        <v>0</v>
      </c>
      <c r="H16" s="216"/>
      <c r="I16" s="216"/>
      <c r="J16" s="193"/>
      <c r="K16" s="456"/>
      <c r="L16" s="454"/>
      <c r="M16" s="454"/>
      <c r="O16" s="452">
        <f t="shared" si="0"/>
        <v>0</v>
      </c>
    </row>
    <row r="17" spans="1:15" ht="13.5" customHeight="1">
      <c r="A17" s="191"/>
      <c r="B17" s="443"/>
      <c r="C17" s="403"/>
      <c r="D17" s="444"/>
      <c r="E17" s="356" t="str">
        <f>集計・按分!D11</f>
        <v>freee登録口座名⑦</v>
      </c>
      <c r="F17" s="446"/>
      <c r="G17" s="447">
        <f>IFERROR(VLOOKUP(E17,集計・按分!$D:$E,2,0),0)</f>
        <v>0</v>
      </c>
      <c r="H17" s="216"/>
      <c r="I17" s="216"/>
      <c r="J17" s="193"/>
      <c r="K17" s="456"/>
      <c r="L17" s="454"/>
      <c r="M17" s="454"/>
      <c r="O17" s="452">
        <f t="shared" si="0"/>
        <v>0</v>
      </c>
    </row>
    <row r="18" spans="1:15" ht="13.5" customHeight="1">
      <c r="A18" s="191"/>
      <c r="B18" s="443"/>
      <c r="C18" s="403"/>
      <c r="D18" s="444"/>
      <c r="E18" s="356" t="str">
        <f>集計・按分!D12</f>
        <v>freee登録口座名⑧</v>
      </c>
      <c r="F18" s="446"/>
      <c r="G18" s="447">
        <f>IFERROR(VLOOKUP(E18,集計・按分!$D:$E,2,0),0)</f>
        <v>0</v>
      </c>
      <c r="H18" s="216"/>
      <c r="I18" s="216"/>
      <c r="J18" s="193"/>
      <c r="K18" s="456"/>
      <c r="L18" s="454"/>
      <c r="M18" s="454"/>
      <c r="O18" s="452">
        <f t="shared" si="0"/>
        <v>0</v>
      </c>
    </row>
    <row r="19" spans="1:15" ht="13.5" customHeight="1">
      <c r="A19" s="191"/>
      <c r="B19" s="443"/>
      <c r="C19" s="403"/>
      <c r="D19" s="444"/>
      <c r="E19" s="356" t="str">
        <f>集計・按分!D13</f>
        <v>freee登録口座名⑨</v>
      </c>
      <c r="F19" s="446"/>
      <c r="G19" s="447">
        <f>IFERROR(VLOOKUP(E19,集計・按分!$D:$E,2,0),0)</f>
        <v>0</v>
      </c>
      <c r="H19" s="216"/>
      <c r="I19" s="216"/>
      <c r="J19" s="193"/>
      <c r="K19" s="456"/>
      <c r="L19" s="454"/>
      <c r="M19" s="454"/>
      <c r="O19" s="452">
        <f t="shared" si="0"/>
        <v>0</v>
      </c>
    </row>
    <row r="20" spans="1:15" ht="13.5" customHeight="1">
      <c r="A20" s="191"/>
      <c r="B20" s="443"/>
      <c r="C20" s="403"/>
      <c r="D20" s="444"/>
      <c r="E20" s="356" t="str">
        <f>集計・按分!D14</f>
        <v>freee登録口座名⑩</v>
      </c>
      <c r="F20" s="446"/>
      <c r="G20" s="447">
        <f>IFERROR(VLOOKUP(E20,集計・按分!$D:$E,2,0),0)</f>
        <v>0</v>
      </c>
      <c r="H20" s="216"/>
      <c r="I20" s="216"/>
      <c r="J20" s="193"/>
      <c r="K20" s="456"/>
      <c r="L20" s="454"/>
      <c r="M20" s="454"/>
      <c r="O20" s="452">
        <f t="shared" si="0"/>
        <v>0</v>
      </c>
    </row>
    <row r="21" spans="1:15" ht="13.5" customHeight="1">
      <c r="A21" s="191"/>
      <c r="B21" s="443"/>
      <c r="C21" s="403"/>
      <c r="D21" s="444" t="str">
        <f>'1_貸借対照表'!D10</f>
        <v>未収金</v>
      </c>
      <c r="E21" s="444"/>
      <c r="F21" s="448"/>
      <c r="G21" s="449"/>
      <c r="H21" s="216"/>
      <c r="I21" s="216"/>
      <c r="J21" s="193"/>
      <c r="K21" s="457">
        <f>SUM(G22:G26)</f>
        <v>0</v>
      </c>
      <c r="L21" s="458">
        <f>VLOOKUP(D21,'1_貸借対照表'!D:F,3,0)</f>
        <v>0</v>
      </c>
      <c r="M21" s="453" t="str">
        <f>IF(K21=L21,"OK","NG")</f>
        <v>OK</v>
      </c>
      <c r="O21" s="452">
        <f>IF(SUM(O22:O26)&gt;0,1,0)</f>
        <v>0</v>
      </c>
    </row>
    <row r="22" spans="1:15" ht="13.5" customHeight="1">
      <c r="A22" s="191"/>
      <c r="B22" s="203"/>
      <c r="C22" s="180"/>
      <c r="D22" s="204"/>
      <c r="E22" s="461" t="s">
        <v>368</v>
      </c>
      <c r="F22" s="462"/>
      <c r="G22" s="463">
        <v>0</v>
      </c>
      <c r="H22" s="202"/>
      <c r="I22" s="202"/>
      <c r="J22" s="193"/>
      <c r="K22" s="456"/>
      <c r="L22" s="454"/>
      <c r="M22" s="454"/>
      <c r="O22" s="452">
        <f>IF(G22=0,0,1)</f>
        <v>0</v>
      </c>
    </row>
    <row r="23" spans="1:15" ht="13.5" customHeight="1">
      <c r="A23" s="191"/>
      <c r="B23" s="203"/>
      <c r="C23" s="180"/>
      <c r="D23" s="204"/>
      <c r="E23" s="461" t="s">
        <v>369</v>
      </c>
      <c r="F23" s="462"/>
      <c r="G23" s="463">
        <v>0</v>
      </c>
      <c r="H23" s="202"/>
      <c r="I23" s="202"/>
      <c r="J23" s="193"/>
      <c r="K23" s="456"/>
      <c r="L23" s="454"/>
      <c r="M23" s="454"/>
      <c r="O23" s="452">
        <f>IF(G23=0,0,1)</f>
        <v>0</v>
      </c>
    </row>
    <row r="24" spans="1:15" ht="13.5" customHeight="1">
      <c r="A24" s="191"/>
      <c r="B24" s="203"/>
      <c r="C24" s="180"/>
      <c r="D24" s="204"/>
      <c r="E24" s="461" t="s">
        <v>370</v>
      </c>
      <c r="F24" s="462"/>
      <c r="G24" s="463">
        <v>0</v>
      </c>
      <c r="H24" s="202"/>
      <c r="I24" s="202"/>
      <c r="J24" s="193"/>
      <c r="K24" s="456"/>
      <c r="L24" s="454"/>
      <c r="M24" s="454"/>
      <c r="O24" s="452">
        <f>IF(G24=0,0,1)</f>
        <v>0</v>
      </c>
    </row>
    <row r="25" spans="1:15" ht="13.5" customHeight="1">
      <c r="A25" s="191"/>
      <c r="B25" s="203"/>
      <c r="C25" s="180"/>
      <c r="D25" s="204"/>
      <c r="E25" s="461" t="s">
        <v>371</v>
      </c>
      <c r="F25" s="462"/>
      <c r="G25" s="463">
        <v>0</v>
      </c>
      <c r="H25" s="202"/>
      <c r="I25" s="202"/>
      <c r="J25" s="193"/>
      <c r="K25" s="456"/>
      <c r="L25" s="454"/>
      <c r="M25" s="454"/>
      <c r="O25" s="452">
        <f>IF(G25=0,0,1)</f>
        <v>0</v>
      </c>
    </row>
    <row r="26" spans="1:15" ht="13.5" customHeight="1">
      <c r="A26" s="191"/>
      <c r="B26" s="203"/>
      <c r="C26" s="180"/>
      <c r="D26" s="204"/>
      <c r="E26" s="461" t="s">
        <v>371</v>
      </c>
      <c r="F26" s="462"/>
      <c r="G26" s="463">
        <v>0</v>
      </c>
      <c r="H26" s="202"/>
      <c r="I26" s="202"/>
      <c r="J26" s="193"/>
      <c r="K26" s="456"/>
      <c r="L26" s="454"/>
      <c r="M26" s="454"/>
      <c r="O26" s="452">
        <f>IF(G26=0,0,1)</f>
        <v>0</v>
      </c>
    </row>
    <row r="27" spans="1:15" ht="13.5" customHeight="1">
      <c r="A27" s="191"/>
      <c r="B27" s="203"/>
      <c r="C27" s="180"/>
      <c r="D27" s="204" t="str">
        <f>'1_貸借対照表'!D11</f>
        <v>棚卸資産</v>
      </c>
      <c r="E27" s="204"/>
      <c r="F27" s="208"/>
      <c r="G27" s="209"/>
      <c r="H27" s="202"/>
      <c r="I27" s="202"/>
      <c r="J27" s="193"/>
      <c r="K27" s="457">
        <f>SUM(G28:G32)</f>
        <v>0</v>
      </c>
      <c r="L27" s="458">
        <f>VLOOKUP(D27,'1_貸借対照表'!D:F,3,0)</f>
        <v>0</v>
      </c>
      <c r="M27" s="453" t="str">
        <f>IF(K27=L27,"OK","NG")</f>
        <v>OK</v>
      </c>
      <c r="O27" s="452">
        <f>IF(SUM(O28:O32)&gt;0,1,0)</f>
        <v>0</v>
      </c>
    </row>
    <row r="28" spans="1:15" ht="13.5" customHeight="1">
      <c r="A28" s="191"/>
      <c r="B28" s="203"/>
      <c r="C28" s="180"/>
      <c r="D28" s="204"/>
      <c r="E28" s="461" t="s">
        <v>369</v>
      </c>
      <c r="F28" s="462"/>
      <c r="G28" s="463">
        <v>0</v>
      </c>
      <c r="H28" s="202"/>
      <c r="I28" s="202"/>
      <c r="J28" s="193"/>
      <c r="K28" s="456"/>
      <c r="L28" s="454"/>
      <c r="M28" s="454"/>
      <c r="O28" s="452">
        <f>IF(G28=0,0,1)</f>
        <v>0</v>
      </c>
    </row>
    <row r="29" spans="1:15" ht="13.5" customHeight="1">
      <c r="A29" s="191"/>
      <c r="B29" s="203"/>
      <c r="C29" s="180"/>
      <c r="D29" s="204"/>
      <c r="E29" s="461" t="s">
        <v>372</v>
      </c>
      <c r="F29" s="462"/>
      <c r="G29" s="463">
        <v>0</v>
      </c>
      <c r="H29" s="202"/>
      <c r="I29" s="202"/>
      <c r="J29" s="193"/>
      <c r="K29" s="456"/>
      <c r="L29" s="454"/>
      <c r="M29" s="454"/>
      <c r="O29" s="452">
        <f>IF(G29=0,0,1)</f>
        <v>0</v>
      </c>
    </row>
    <row r="30" spans="1:15" ht="13.5" customHeight="1">
      <c r="A30" s="191"/>
      <c r="B30" s="203"/>
      <c r="C30" s="180"/>
      <c r="D30" s="204"/>
      <c r="E30" s="461" t="s">
        <v>372</v>
      </c>
      <c r="F30" s="462"/>
      <c r="G30" s="463">
        <v>0</v>
      </c>
      <c r="H30" s="202"/>
      <c r="I30" s="202"/>
      <c r="J30" s="193"/>
      <c r="K30" s="456"/>
      <c r="L30" s="454"/>
      <c r="M30" s="454"/>
      <c r="O30" s="452">
        <f>IF(G30=0,0,1)</f>
        <v>0</v>
      </c>
    </row>
    <row r="31" spans="1:15" ht="13.5" customHeight="1">
      <c r="A31" s="191"/>
      <c r="B31" s="203"/>
      <c r="C31" s="180"/>
      <c r="D31" s="204"/>
      <c r="E31" s="461" t="s">
        <v>372</v>
      </c>
      <c r="F31" s="462"/>
      <c r="G31" s="463">
        <v>0</v>
      </c>
      <c r="H31" s="202"/>
      <c r="I31" s="202"/>
      <c r="J31" s="193"/>
      <c r="K31" s="456"/>
      <c r="L31" s="454"/>
      <c r="M31" s="454"/>
      <c r="O31" s="452">
        <f>IF(G31=0,0,1)</f>
        <v>0</v>
      </c>
    </row>
    <row r="32" spans="1:15" ht="13.5" customHeight="1">
      <c r="A32" s="191"/>
      <c r="B32" s="203"/>
      <c r="C32" s="180"/>
      <c r="D32" s="204"/>
      <c r="E32" s="461" t="s">
        <v>372</v>
      </c>
      <c r="F32" s="462"/>
      <c r="G32" s="463">
        <v>0</v>
      </c>
      <c r="H32" s="202"/>
      <c r="I32" s="202"/>
      <c r="J32" s="193"/>
      <c r="K32" s="456"/>
      <c r="L32" s="454"/>
      <c r="M32" s="454"/>
      <c r="O32" s="452">
        <f>IF(G32=0,0,1)</f>
        <v>0</v>
      </c>
    </row>
    <row r="33" spans="1:15" ht="13.5" customHeight="1">
      <c r="A33" s="191"/>
      <c r="B33" s="203"/>
      <c r="C33" s="180"/>
      <c r="D33" s="204" t="str">
        <f>'1_貸借対照表'!D12</f>
        <v>前渡金</v>
      </c>
      <c r="E33" s="204"/>
      <c r="F33" s="208"/>
      <c r="G33" s="209"/>
      <c r="H33" s="202"/>
      <c r="I33" s="202"/>
      <c r="J33" s="193"/>
      <c r="K33" s="457">
        <f>SUM(G34:G38)</f>
        <v>0</v>
      </c>
      <c r="L33" s="458">
        <f>VLOOKUP(D33,'1_貸借対照表'!D:F,3,0)</f>
        <v>0</v>
      </c>
      <c r="M33" s="453" t="str">
        <f>IF(K33=L33,"OK","NG")</f>
        <v>OK</v>
      </c>
      <c r="O33" s="452">
        <f>IF(SUM(O34:O38)&gt;0,1,0)</f>
        <v>0</v>
      </c>
    </row>
    <row r="34" spans="1:15" ht="13.5" customHeight="1">
      <c r="A34" s="191"/>
      <c r="B34" s="203"/>
      <c r="C34" s="180"/>
      <c r="D34" s="204"/>
      <c r="E34" s="461" t="s">
        <v>369</v>
      </c>
      <c r="F34" s="462"/>
      <c r="G34" s="463">
        <v>0</v>
      </c>
      <c r="H34" s="202"/>
      <c r="I34" s="202"/>
      <c r="J34" s="193"/>
      <c r="K34" s="456"/>
      <c r="L34" s="454"/>
      <c r="M34" s="454"/>
      <c r="O34" s="452">
        <f>IF(G34=0,0,1)</f>
        <v>0</v>
      </c>
    </row>
    <row r="35" spans="1:15" ht="13.5" customHeight="1">
      <c r="A35" s="191"/>
      <c r="B35" s="203"/>
      <c r="C35" s="180"/>
      <c r="D35" s="204"/>
      <c r="E35" s="461" t="s">
        <v>372</v>
      </c>
      <c r="F35" s="462"/>
      <c r="G35" s="463">
        <v>0</v>
      </c>
      <c r="H35" s="202"/>
      <c r="I35" s="202"/>
      <c r="J35" s="193"/>
      <c r="K35" s="456"/>
      <c r="L35" s="454"/>
      <c r="M35" s="454"/>
      <c r="O35" s="452">
        <f>IF(G35=0,0,1)</f>
        <v>0</v>
      </c>
    </row>
    <row r="36" spans="1:15" ht="13.5" customHeight="1">
      <c r="A36" s="191"/>
      <c r="B36" s="203"/>
      <c r="C36" s="180"/>
      <c r="D36" s="204"/>
      <c r="E36" s="461" t="s">
        <v>372</v>
      </c>
      <c r="F36" s="462"/>
      <c r="G36" s="463">
        <v>0</v>
      </c>
      <c r="H36" s="202"/>
      <c r="I36" s="202"/>
      <c r="J36" s="193"/>
      <c r="K36" s="456"/>
      <c r="L36" s="454"/>
      <c r="M36" s="454"/>
      <c r="O36" s="452">
        <f>IF(G36=0,0,1)</f>
        <v>0</v>
      </c>
    </row>
    <row r="37" spans="1:15" ht="13.5" customHeight="1">
      <c r="A37" s="191"/>
      <c r="B37" s="203"/>
      <c r="C37" s="180"/>
      <c r="D37" s="204"/>
      <c r="E37" s="461" t="s">
        <v>372</v>
      </c>
      <c r="F37" s="462"/>
      <c r="G37" s="463">
        <v>0</v>
      </c>
      <c r="H37" s="202"/>
      <c r="I37" s="202"/>
      <c r="J37" s="193"/>
      <c r="K37" s="456"/>
      <c r="L37" s="454"/>
      <c r="M37" s="454"/>
      <c r="O37" s="452">
        <f>IF(G37=0,0,1)</f>
        <v>0</v>
      </c>
    </row>
    <row r="38" spans="1:15" ht="13.5" customHeight="1">
      <c r="A38" s="191"/>
      <c r="B38" s="203"/>
      <c r="C38" s="180"/>
      <c r="D38" s="204"/>
      <c r="E38" s="461" t="s">
        <v>372</v>
      </c>
      <c r="F38" s="462"/>
      <c r="G38" s="463">
        <v>0</v>
      </c>
      <c r="H38" s="202"/>
      <c r="I38" s="202"/>
      <c r="J38" s="193"/>
      <c r="K38" s="456"/>
      <c r="L38" s="454"/>
      <c r="M38" s="454"/>
      <c r="O38" s="452">
        <f>IF(G38=0,0,1)</f>
        <v>0</v>
      </c>
    </row>
    <row r="39" spans="1:15" ht="13.5" customHeight="1">
      <c r="A39" s="191"/>
      <c r="B39" s="203"/>
      <c r="C39" s="180"/>
      <c r="D39" s="204" t="str">
        <f>'1_貸借対照表'!D13</f>
        <v>立替金</v>
      </c>
      <c r="E39" s="207"/>
      <c r="F39" s="206"/>
      <c r="G39" s="209"/>
      <c r="H39" s="202"/>
      <c r="I39" s="202"/>
      <c r="J39" s="193"/>
      <c r="K39" s="457">
        <f>SUM(G40:G44)</f>
        <v>0</v>
      </c>
      <c r="L39" s="458">
        <f>VLOOKUP(D39,'1_貸借対照表'!D:F,3,0)</f>
        <v>0</v>
      </c>
      <c r="M39" s="453" t="str">
        <f>IF(K39=L39,"OK","NG")</f>
        <v>OK</v>
      </c>
      <c r="O39" s="452">
        <f>IF(SUM(O40:O44)&gt;0,1,0)</f>
        <v>0</v>
      </c>
    </row>
    <row r="40" spans="1:15" ht="13.5" customHeight="1">
      <c r="A40" s="191"/>
      <c r="B40" s="203"/>
      <c r="C40" s="180"/>
      <c r="D40" s="204"/>
      <c r="E40" s="461" t="s">
        <v>372</v>
      </c>
      <c r="F40" s="462"/>
      <c r="G40" s="463">
        <v>0</v>
      </c>
      <c r="H40" s="202"/>
      <c r="I40" s="202"/>
      <c r="J40" s="193"/>
      <c r="K40" s="456"/>
      <c r="L40" s="454"/>
      <c r="M40" s="454"/>
      <c r="O40" s="452">
        <f>IF(G40=0,0,1)</f>
        <v>0</v>
      </c>
    </row>
    <row r="41" spans="1:15" ht="13.5" customHeight="1">
      <c r="A41" s="191"/>
      <c r="B41" s="203"/>
      <c r="C41" s="180"/>
      <c r="D41" s="204"/>
      <c r="E41" s="461" t="s">
        <v>372</v>
      </c>
      <c r="F41" s="462"/>
      <c r="G41" s="463">
        <v>0</v>
      </c>
      <c r="H41" s="202"/>
      <c r="I41" s="202"/>
      <c r="J41" s="193"/>
      <c r="K41" s="456"/>
      <c r="L41" s="454"/>
      <c r="M41" s="454"/>
      <c r="O41" s="452">
        <f>IF(G41=0,0,1)</f>
        <v>0</v>
      </c>
    </row>
    <row r="42" spans="1:15" ht="13.5" customHeight="1">
      <c r="A42" s="191"/>
      <c r="B42" s="203"/>
      <c r="C42" s="180"/>
      <c r="D42" s="204"/>
      <c r="E42" s="461" t="s">
        <v>372</v>
      </c>
      <c r="F42" s="462"/>
      <c r="G42" s="463">
        <v>0</v>
      </c>
      <c r="H42" s="202"/>
      <c r="I42" s="202"/>
      <c r="J42" s="193"/>
      <c r="K42" s="456"/>
      <c r="L42" s="454"/>
      <c r="M42" s="454"/>
      <c r="O42" s="452">
        <f>IF(G42=0,0,1)</f>
        <v>0</v>
      </c>
    </row>
    <row r="43" spans="1:15" ht="13.5" customHeight="1">
      <c r="A43" s="191"/>
      <c r="B43" s="203"/>
      <c r="C43" s="180"/>
      <c r="D43" s="204"/>
      <c r="E43" s="461" t="s">
        <v>372</v>
      </c>
      <c r="F43" s="462"/>
      <c r="G43" s="463">
        <v>0</v>
      </c>
      <c r="H43" s="202"/>
      <c r="I43" s="202"/>
      <c r="J43" s="193"/>
      <c r="K43" s="456"/>
      <c r="L43" s="454"/>
      <c r="M43" s="454"/>
      <c r="O43" s="452">
        <f>IF(G43=0,0,1)</f>
        <v>0</v>
      </c>
    </row>
    <row r="44" spans="1:15" ht="13.5" customHeight="1">
      <c r="A44" s="191"/>
      <c r="B44" s="203"/>
      <c r="C44" s="180"/>
      <c r="D44" s="204"/>
      <c r="E44" s="461" t="s">
        <v>372</v>
      </c>
      <c r="F44" s="462"/>
      <c r="G44" s="463">
        <v>0</v>
      </c>
      <c r="H44" s="202"/>
      <c r="I44" s="202"/>
      <c r="J44" s="193"/>
      <c r="K44" s="456"/>
      <c r="L44" s="454"/>
      <c r="M44" s="454"/>
      <c r="O44" s="452">
        <f>IF(G44=0,0,1)</f>
        <v>0</v>
      </c>
    </row>
    <row r="45" spans="1:15" ht="13.5" customHeight="1">
      <c r="A45" s="191"/>
      <c r="B45" s="203"/>
      <c r="C45" s="180"/>
      <c r="D45" s="204" t="str">
        <f>'1_貸借対照表'!D14</f>
        <v>前払費用</v>
      </c>
      <c r="E45" s="207"/>
      <c r="F45" s="206"/>
      <c r="G45" s="209"/>
      <c r="H45" s="202"/>
      <c r="I45" s="202"/>
      <c r="J45" s="193"/>
      <c r="K45" s="457">
        <f>SUM(G46:G50)</f>
        <v>0</v>
      </c>
      <c r="L45" s="458">
        <f>VLOOKUP(D45,'1_貸借対照表'!D:F,3,0)</f>
        <v>0</v>
      </c>
      <c r="M45" s="453" t="str">
        <f>IF(K45=L45,"OK","NG")</f>
        <v>OK</v>
      </c>
      <c r="O45" s="452">
        <f>IF(SUM(O46:O50)&gt;0,1,0)</f>
        <v>0</v>
      </c>
    </row>
    <row r="46" spans="1:15" ht="13.5" customHeight="1">
      <c r="A46" s="191"/>
      <c r="B46" s="203"/>
      <c r="C46" s="180"/>
      <c r="D46" s="204"/>
      <c r="E46" s="461" t="s">
        <v>372</v>
      </c>
      <c r="F46" s="462"/>
      <c r="G46" s="463">
        <v>0</v>
      </c>
      <c r="H46" s="202"/>
      <c r="I46" s="202"/>
      <c r="J46" s="193"/>
      <c r="K46" s="456"/>
      <c r="L46" s="454"/>
      <c r="M46" s="454"/>
      <c r="O46" s="452">
        <f>IF(G46=0,0,1)</f>
        <v>0</v>
      </c>
    </row>
    <row r="47" spans="1:15" ht="13.5" customHeight="1">
      <c r="A47" s="191"/>
      <c r="B47" s="203"/>
      <c r="C47" s="180"/>
      <c r="D47" s="204"/>
      <c r="E47" s="461" t="s">
        <v>372</v>
      </c>
      <c r="F47" s="462"/>
      <c r="G47" s="463">
        <v>0</v>
      </c>
      <c r="H47" s="202"/>
      <c r="I47" s="202"/>
      <c r="J47" s="193"/>
      <c r="K47" s="456"/>
      <c r="L47" s="454"/>
      <c r="M47" s="454"/>
      <c r="O47" s="452">
        <f>IF(G47=0,0,1)</f>
        <v>0</v>
      </c>
    </row>
    <row r="48" spans="1:15" ht="13.5" customHeight="1">
      <c r="A48" s="191"/>
      <c r="B48" s="203"/>
      <c r="C48" s="180"/>
      <c r="D48" s="204"/>
      <c r="E48" s="461" t="s">
        <v>372</v>
      </c>
      <c r="F48" s="462"/>
      <c r="G48" s="463">
        <v>0</v>
      </c>
      <c r="H48" s="202"/>
      <c r="I48" s="202"/>
      <c r="J48" s="193"/>
      <c r="K48" s="456"/>
      <c r="L48" s="454"/>
      <c r="M48" s="454"/>
      <c r="O48" s="452">
        <f>IF(G48=0,0,1)</f>
        <v>0</v>
      </c>
    </row>
    <row r="49" spans="1:15" ht="13.5" customHeight="1">
      <c r="A49" s="191"/>
      <c r="B49" s="203"/>
      <c r="C49" s="180"/>
      <c r="D49" s="204"/>
      <c r="E49" s="461" t="s">
        <v>372</v>
      </c>
      <c r="F49" s="462"/>
      <c r="G49" s="463">
        <v>0</v>
      </c>
      <c r="H49" s="202"/>
      <c r="I49" s="202"/>
      <c r="J49" s="193"/>
      <c r="K49" s="456"/>
      <c r="L49" s="454"/>
      <c r="M49" s="454"/>
      <c r="O49" s="452">
        <f>IF(G49=0,0,1)</f>
        <v>0</v>
      </c>
    </row>
    <row r="50" spans="1:15" ht="13.5" customHeight="1">
      <c r="A50" s="191"/>
      <c r="B50" s="203"/>
      <c r="C50" s="180"/>
      <c r="D50" s="204"/>
      <c r="E50" s="461" t="s">
        <v>372</v>
      </c>
      <c r="F50" s="462"/>
      <c r="G50" s="463">
        <v>0</v>
      </c>
      <c r="H50" s="202"/>
      <c r="I50" s="202"/>
      <c r="J50" s="193"/>
      <c r="K50" s="456"/>
      <c r="L50" s="454"/>
      <c r="M50" s="454"/>
      <c r="O50" s="452">
        <f>IF(G50=0,0,1)</f>
        <v>0</v>
      </c>
    </row>
    <row r="51" spans="1:15" ht="13.5" customHeight="1">
      <c r="A51" s="191"/>
      <c r="B51" s="203"/>
      <c r="C51" s="180"/>
      <c r="D51" s="204" t="str">
        <f>'1_貸借対照表'!D15</f>
        <v>未収収益</v>
      </c>
      <c r="E51" s="207"/>
      <c r="F51" s="206"/>
      <c r="G51" s="209"/>
      <c r="H51" s="202"/>
      <c r="I51" s="202"/>
      <c r="J51" s="193"/>
      <c r="K51" s="457">
        <f>SUM(G52:G56)</f>
        <v>0</v>
      </c>
      <c r="L51" s="458">
        <f>VLOOKUP(D51,'1_貸借対照表'!D:F,3,0)</f>
        <v>0</v>
      </c>
      <c r="M51" s="453" t="str">
        <f>IF(K51=L51,"OK","NG")</f>
        <v>OK</v>
      </c>
      <c r="O51" s="452">
        <f>IF(SUM(O52:O56)&gt;0,1,0)</f>
        <v>0</v>
      </c>
    </row>
    <row r="52" spans="1:15" ht="13.5" customHeight="1">
      <c r="A52" s="191"/>
      <c r="B52" s="203"/>
      <c r="C52" s="180"/>
      <c r="D52" s="204"/>
      <c r="E52" s="461" t="s">
        <v>372</v>
      </c>
      <c r="F52" s="462"/>
      <c r="G52" s="463">
        <v>0</v>
      </c>
      <c r="H52" s="202"/>
      <c r="I52" s="202"/>
      <c r="J52" s="193"/>
      <c r="K52" s="456"/>
      <c r="L52" s="454"/>
      <c r="M52" s="454"/>
      <c r="O52" s="452">
        <f>IF(G52=0,0,1)</f>
        <v>0</v>
      </c>
    </row>
    <row r="53" spans="1:15" ht="13.5" customHeight="1">
      <c r="A53" s="191"/>
      <c r="B53" s="203"/>
      <c r="C53" s="180"/>
      <c r="D53" s="204"/>
      <c r="E53" s="461" t="s">
        <v>372</v>
      </c>
      <c r="F53" s="462"/>
      <c r="G53" s="463">
        <v>0</v>
      </c>
      <c r="H53" s="202"/>
      <c r="I53" s="202"/>
      <c r="J53" s="193"/>
      <c r="K53" s="456"/>
      <c r="L53" s="454"/>
      <c r="M53" s="454"/>
      <c r="O53" s="452">
        <f>IF(G53=0,0,1)</f>
        <v>0</v>
      </c>
    </row>
    <row r="54" spans="1:15" ht="13.5" customHeight="1">
      <c r="A54" s="191"/>
      <c r="B54" s="203"/>
      <c r="C54" s="180"/>
      <c r="D54" s="204"/>
      <c r="E54" s="461" t="s">
        <v>372</v>
      </c>
      <c r="F54" s="462"/>
      <c r="G54" s="463">
        <v>0</v>
      </c>
      <c r="H54" s="202"/>
      <c r="I54" s="202"/>
      <c r="J54" s="193"/>
      <c r="K54" s="456"/>
      <c r="L54" s="454"/>
      <c r="M54" s="454"/>
      <c r="O54" s="452">
        <f>IF(G54=0,0,1)</f>
        <v>0</v>
      </c>
    </row>
    <row r="55" spans="1:15" ht="13.5" customHeight="1">
      <c r="A55" s="191"/>
      <c r="B55" s="203"/>
      <c r="C55" s="180"/>
      <c r="D55" s="204"/>
      <c r="E55" s="461" t="s">
        <v>372</v>
      </c>
      <c r="F55" s="462"/>
      <c r="G55" s="463">
        <v>0</v>
      </c>
      <c r="H55" s="202"/>
      <c r="I55" s="202"/>
      <c r="J55" s="193"/>
      <c r="K55" s="456"/>
      <c r="L55" s="454"/>
      <c r="M55" s="454"/>
      <c r="O55" s="452">
        <f>IF(G55=0,0,1)</f>
        <v>0</v>
      </c>
    </row>
    <row r="56" spans="1:15" ht="13.5" customHeight="1">
      <c r="A56" s="191"/>
      <c r="B56" s="203"/>
      <c r="C56" s="180"/>
      <c r="D56" s="204"/>
      <c r="E56" s="461" t="s">
        <v>372</v>
      </c>
      <c r="F56" s="462"/>
      <c r="G56" s="463">
        <v>0</v>
      </c>
      <c r="H56" s="202"/>
      <c r="I56" s="202"/>
      <c r="J56" s="193"/>
      <c r="K56" s="456"/>
      <c r="L56" s="454"/>
      <c r="M56" s="454"/>
      <c r="O56" s="452">
        <f>IF(G56=0,0,1)</f>
        <v>0</v>
      </c>
    </row>
    <row r="57" spans="1:15" ht="13.5" customHeight="1">
      <c r="A57" s="191"/>
      <c r="B57" s="203"/>
      <c r="C57" s="180"/>
      <c r="D57" s="204" t="str">
        <f>'1_貸借対照表'!D16</f>
        <v>仮払金</v>
      </c>
      <c r="E57" s="207"/>
      <c r="F57" s="206"/>
      <c r="G57" s="209"/>
      <c r="H57" s="202"/>
      <c r="I57" s="202"/>
      <c r="J57" s="193"/>
      <c r="K57" s="457">
        <f>SUM(G58:G62)</f>
        <v>0</v>
      </c>
      <c r="L57" s="458">
        <f>VLOOKUP(D57,'1_貸借対照表'!D:F,3,0)</f>
        <v>0</v>
      </c>
      <c r="M57" s="453" t="str">
        <f>IF(K57=L57,"OK","NG")</f>
        <v>OK</v>
      </c>
      <c r="O57" s="452">
        <f>IF(SUM(O58:O62)&gt;0,1,0)</f>
        <v>0</v>
      </c>
    </row>
    <row r="58" spans="1:15" ht="13.5" customHeight="1">
      <c r="A58" s="191"/>
      <c r="B58" s="203"/>
      <c r="C58" s="180"/>
      <c r="D58" s="204"/>
      <c r="E58" s="461" t="s">
        <v>373</v>
      </c>
      <c r="F58" s="462"/>
      <c r="G58" s="463">
        <v>0</v>
      </c>
      <c r="H58" s="202"/>
      <c r="I58" s="202"/>
      <c r="J58" s="193"/>
      <c r="K58" s="456"/>
      <c r="L58" s="454"/>
      <c r="M58" s="454"/>
      <c r="O58" s="452">
        <f>IF(G58=0,0,1)</f>
        <v>0</v>
      </c>
    </row>
    <row r="59" spans="1:15" ht="13.5" customHeight="1">
      <c r="A59" s="191"/>
      <c r="B59" s="203"/>
      <c r="C59" s="180"/>
      <c r="D59" s="204"/>
      <c r="E59" s="461" t="s">
        <v>374</v>
      </c>
      <c r="F59" s="462"/>
      <c r="G59" s="463">
        <v>0</v>
      </c>
      <c r="H59" s="202"/>
      <c r="I59" s="202"/>
      <c r="J59" s="193"/>
      <c r="K59" s="456"/>
      <c r="L59" s="454"/>
      <c r="M59" s="454"/>
      <c r="O59" s="452">
        <f>IF(G59=0,0,1)</f>
        <v>0</v>
      </c>
    </row>
    <row r="60" spans="1:15" ht="13.5" customHeight="1">
      <c r="A60" s="191"/>
      <c r="B60" s="203"/>
      <c r="C60" s="180"/>
      <c r="D60" s="204"/>
      <c r="E60" s="461" t="s">
        <v>375</v>
      </c>
      <c r="F60" s="462"/>
      <c r="G60" s="463">
        <v>0</v>
      </c>
      <c r="H60" s="202"/>
      <c r="I60" s="202"/>
      <c r="J60" s="193"/>
      <c r="K60" s="456"/>
      <c r="L60" s="454"/>
      <c r="M60" s="454"/>
      <c r="O60" s="452">
        <f>IF(G60=0,0,1)</f>
        <v>0</v>
      </c>
    </row>
    <row r="61" spans="1:15" ht="13.5" customHeight="1">
      <c r="A61" s="191"/>
      <c r="B61" s="203"/>
      <c r="C61" s="180"/>
      <c r="D61" s="204"/>
      <c r="E61" s="461" t="s">
        <v>376</v>
      </c>
      <c r="F61" s="462"/>
      <c r="G61" s="463">
        <v>0</v>
      </c>
      <c r="H61" s="202"/>
      <c r="I61" s="202"/>
      <c r="J61" s="193"/>
      <c r="K61" s="456"/>
      <c r="L61" s="454"/>
      <c r="M61" s="454"/>
      <c r="O61" s="452">
        <f>IF(G61=0,0,1)</f>
        <v>0</v>
      </c>
    </row>
    <row r="62" spans="1:15" ht="13.5" customHeight="1">
      <c r="A62" s="191"/>
      <c r="B62" s="203"/>
      <c r="C62" s="180"/>
      <c r="D62" s="204"/>
      <c r="E62" s="461" t="s">
        <v>377</v>
      </c>
      <c r="F62" s="462"/>
      <c r="G62" s="463">
        <v>0</v>
      </c>
      <c r="H62" s="202"/>
      <c r="I62" s="202"/>
      <c r="J62" s="193"/>
      <c r="K62" s="456"/>
      <c r="L62" s="454"/>
      <c r="M62" s="454"/>
      <c r="O62" s="452">
        <f>IF(G62=0,0,1)</f>
        <v>0</v>
      </c>
    </row>
    <row r="63" spans="1:15" ht="13.5" customHeight="1">
      <c r="A63" s="191"/>
      <c r="B63" s="203"/>
      <c r="C63" s="180"/>
      <c r="D63" s="204" t="str">
        <f>'1_貸借対照表'!D17</f>
        <v>預け金</v>
      </c>
      <c r="E63" s="207"/>
      <c r="F63" s="206"/>
      <c r="G63" s="209"/>
      <c r="H63" s="202"/>
      <c r="I63" s="202"/>
      <c r="J63" s="193"/>
      <c r="K63" s="457">
        <f>SUM(G64:G68)</f>
        <v>0</v>
      </c>
      <c r="L63" s="458">
        <f>VLOOKUP(D63,'1_貸借対照表'!D:F,3,0)</f>
        <v>0</v>
      </c>
      <c r="M63" s="453" t="str">
        <f>IF(K63=L63,"OK","NG")</f>
        <v>OK</v>
      </c>
      <c r="O63" s="452">
        <f>IF(SUM(O64:O68)&gt;0,1,0)</f>
        <v>0</v>
      </c>
    </row>
    <row r="64" spans="1:15" ht="13.5" customHeight="1">
      <c r="A64" s="191"/>
      <c r="B64" s="203"/>
      <c r="C64" s="180"/>
      <c r="D64" s="204"/>
      <c r="E64" s="461" t="s">
        <v>372</v>
      </c>
      <c r="F64" s="462"/>
      <c r="G64" s="463">
        <v>0</v>
      </c>
      <c r="H64" s="202"/>
      <c r="I64" s="202"/>
      <c r="J64" s="193"/>
      <c r="K64" s="456"/>
      <c r="L64" s="454"/>
      <c r="M64" s="454"/>
      <c r="O64" s="452">
        <f>IF(G64=0,0,1)</f>
        <v>0</v>
      </c>
    </row>
    <row r="65" spans="1:15" ht="13.5" customHeight="1">
      <c r="A65" s="191"/>
      <c r="B65" s="203"/>
      <c r="C65" s="180"/>
      <c r="D65" s="204"/>
      <c r="E65" s="461" t="s">
        <v>372</v>
      </c>
      <c r="F65" s="462"/>
      <c r="G65" s="463">
        <v>0</v>
      </c>
      <c r="H65" s="202"/>
      <c r="I65" s="202"/>
      <c r="J65" s="193"/>
      <c r="K65" s="456"/>
      <c r="L65" s="454"/>
      <c r="M65" s="454"/>
      <c r="O65" s="452">
        <f>IF(G65=0,0,1)</f>
        <v>0</v>
      </c>
    </row>
    <row r="66" spans="1:15" ht="13.5" customHeight="1">
      <c r="A66" s="191"/>
      <c r="B66" s="203"/>
      <c r="C66" s="180"/>
      <c r="D66" s="204"/>
      <c r="E66" s="461" t="s">
        <v>372</v>
      </c>
      <c r="F66" s="462"/>
      <c r="G66" s="463">
        <v>0</v>
      </c>
      <c r="H66" s="202"/>
      <c r="I66" s="202"/>
      <c r="J66" s="193"/>
      <c r="K66" s="456"/>
      <c r="L66" s="454"/>
      <c r="M66" s="454"/>
      <c r="O66" s="452">
        <f>IF(G66=0,0,1)</f>
        <v>0</v>
      </c>
    </row>
    <row r="67" spans="1:15" ht="13.5" customHeight="1">
      <c r="A67" s="191"/>
      <c r="B67" s="203"/>
      <c r="C67" s="180"/>
      <c r="D67" s="204"/>
      <c r="E67" s="461" t="s">
        <v>372</v>
      </c>
      <c r="F67" s="462"/>
      <c r="G67" s="463">
        <v>0</v>
      </c>
      <c r="H67" s="202"/>
      <c r="I67" s="202"/>
      <c r="J67" s="193"/>
      <c r="K67" s="456"/>
      <c r="L67" s="454"/>
      <c r="M67" s="454"/>
      <c r="O67" s="452">
        <f>IF(G67=0,0,1)</f>
        <v>0</v>
      </c>
    </row>
    <row r="68" spans="1:15" ht="13.5" customHeight="1">
      <c r="A68" s="191"/>
      <c r="B68" s="203"/>
      <c r="C68" s="180"/>
      <c r="D68" s="204"/>
      <c r="E68" s="461" t="s">
        <v>372</v>
      </c>
      <c r="F68" s="462"/>
      <c r="G68" s="463">
        <v>0</v>
      </c>
      <c r="H68" s="202"/>
      <c r="I68" s="202"/>
      <c r="J68" s="193"/>
      <c r="K68" s="456"/>
      <c r="L68" s="454"/>
      <c r="M68" s="454"/>
      <c r="O68" s="452">
        <f>IF(G68=0,0,1)</f>
        <v>0</v>
      </c>
    </row>
    <row r="69" spans="1:15" ht="13.5" customHeight="1">
      <c r="A69" s="191"/>
      <c r="B69" s="203"/>
      <c r="C69" s="180"/>
      <c r="D69" s="204" t="str">
        <f>'1_貸借対照表'!D18</f>
        <v>役員貸付金</v>
      </c>
      <c r="E69" s="204"/>
      <c r="F69" s="208"/>
      <c r="G69" s="209"/>
      <c r="H69" s="202"/>
      <c r="I69" s="202"/>
      <c r="J69" s="193"/>
      <c r="K69" s="457">
        <f>SUM(G70:G74)</f>
        <v>0</v>
      </c>
      <c r="L69" s="458">
        <f>VLOOKUP(D69,'1_貸借対照表'!D:F,3,0)</f>
        <v>0</v>
      </c>
      <c r="M69" s="453" t="str">
        <f>IF(K69=L69,"OK","NG")</f>
        <v>OK</v>
      </c>
      <c r="O69" s="452">
        <f>IF(SUM(O70:O74)&gt;0,1,0)</f>
        <v>0</v>
      </c>
    </row>
    <row r="70" spans="1:15" ht="13.5" customHeight="1">
      <c r="A70" s="191"/>
      <c r="B70" s="203"/>
      <c r="C70" s="180"/>
      <c r="D70" s="204"/>
      <c r="E70" s="461" t="s">
        <v>372</v>
      </c>
      <c r="F70" s="462"/>
      <c r="G70" s="463">
        <v>0</v>
      </c>
      <c r="H70" s="202"/>
      <c r="I70" s="202"/>
      <c r="J70" s="193"/>
      <c r="K70" s="456"/>
      <c r="L70" s="454"/>
      <c r="M70" s="454"/>
      <c r="O70" s="452">
        <f>IF(G70=0,0,1)</f>
        <v>0</v>
      </c>
    </row>
    <row r="71" spans="1:15" ht="13.5" customHeight="1">
      <c r="A71" s="191"/>
      <c r="B71" s="203"/>
      <c r="C71" s="180"/>
      <c r="D71" s="204"/>
      <c r="E71" s="461" t="s">
        <v>372</v>
      </c>
      <c r="F71" s="462"/>
      <c r="G71" s="463">
        <v>0</v>
      </c>
      <c r="H71" s="202"/>
      <c r="I71" s="202"/>
      <c r="J71" s="193"/>
      <c r="K71" s="456"/>
      <c r="L71" s="454"/>
      <c r="M71" s="454"/>
      <c r="O71" s="452">
        <f>IF(G71=0,0,1)</f>
        <v>0</v>
      </c>
    </row>
    <row r="72" spans="1:15" ht="13.5" customHeight="1">
      <c r="A72" s="191"/>
      <c r="B72" s="203"/>
      <c r="C72" s="180"/>
      <c r="D72" s="204"/>
      <c r="E72" s="461" t="s">
        <v>372</v>
      </c>
      <c r="F72" s="462"/>
      <c r="G72" s="463">
        <v>0</v>
      </c>
      <c r="H72" s="202"/>
      <c r="I72" s="202"/>
      <c r="J72" s="193"/>
      <c r="K72" s="456"/>
      <c r="L72" s="454"/>
      <c r="M72" s="454"/>
      <c r="O72" s="452">
        <f>IF(G72=0,0,1)</f>
        <v>0</v>
      </c>
    </row>
    <row r="73" spans="1:15" ht="13.5" customHeight="1">
      <c r="A73" s="191"/>
      <c r="B73" s="203"/>
      <c r="C73" s="180"/>
      <c r="D73" s="204"/>
      <c r="E73" s="461" t="s">
        <v>372</v>
      </c>
      <c r="F73" s="462"/>
      <c r="G73" s="463">
        <v>0</v>
      </c>
      <c r="H73" s="202"/>
      <c r="I73" s="202"/>
      <c r="J73" s="193"/>
      <c r="K73" s="456"/>
      <c r="L73" s="454"/>
      <c r="M73" s="454"/>
      <c r="O73" s="452">
        <f>IF(G73=0,0,1)</f>
        <v>0</v>
      </c>
    </row>
    <row r="74" spans="1:15" ht="13.5" customHeight="1">
      <c r="A74" s="191"/>
      <c r="B74" s="203"/>
      <c r="C74" s="180"/>
      <c r="D74" s="204"/>
      <c r="E74" s="461" t="s">
        <v>372</v>
      </c>
      <c r="F74" s="462"/>
      <c r="G74" s="465">
        <v>0</v>
      </c>
      <c r="H74" s="202"/>
      <c r="I74" s="202"/>
      <c r="J74" s="193"/>
      <c r="K74" s="456"/>
      <c r="L74" s="454"/>
      <c r="M74" s="454"/>
      <c r="O74" s="452">
        <f>IF(G74=0,0,1)</f>
        <v>0</v>
      </c>
    </row>
    <row r="75" spans="1:15" ht="13.5" customHeight="1">
      <c r="A75" s="191"/>
      <c r="B75" s="203"/>
      <c r="C75" s="180"/>
      <c r="D75" s="201" t="s">
        <v>343</v>
      </c>
      <c r="E75" s="210"/>
      <c r="F75" s="211"/>
      <c r="G75" s="212"/>
      <c r="H75" s="213">
        <f>SUM(G10:G74)</f>
        <v>0</v>
      </c>
      <c r="I75" s="202"/>
      <c r="J75" s="193"/>
      <c r="K75" s="456"/>
      <c r="L75" s="454"/>
      <c r="M75" s="454"/>
      <c r="O75" s="482">
        <v>1</v>
      </c>
    </row>
    <row r="76" spans="1:15" ht="13.5" customHeight="1">
      <c r="A76" s="191"/>
      <c r="B76" s="200"/>
      <c r="C76" s="181" t="s">
        <v>344</v>
      </c>
      <c r="D76" s="201" t="s">
        <v>345</v>
      </c>
      <c r="E76" s="210"/>
      <c r="F76" s="211"/>
      <c r="G76" s="202"/>
      <c r="H76" s="202"/>
      <c r="I76" s="202"/>
      <c r="J76" s="193"/>
      <c r="K76" s="456"/>
      <c r="L76" s="454"/>
      <c r="M76" s="454"/>
      <c r="O76" s="482">
        <v>1</v>
      </c>
    </row>
    <row r="77" spans="1:15" ht="13.5" customHeight="1">
      <c r="A77" s="191"/>
      <c r="B77" s="203"/>
      <c r="C77" s="180"/>
      <c r="D77" s="204" t="s">
        <v>346</v>
      </c>
      <c r="E77" s="204"/>
      <c r="F77" s="208"/>
      <c r="G77" s="209"/>
      <c r="H77" s="202"/>
      <c r="I77" s="202"/>
      <c r="J77" s="193"/>
      <c r="K77" s="456"/>
      <c r="L77" s="454"/>
      <c r="M77" s="454"/>
      <c r="O77" s="452">
        <f>IF(SUM(O78:O125)&gt;0,1,0)</f>
        <v>0</v>
      </c>
    </row>
    <row r="78" spans="1:15" ht="13.5" customHeight="1">
      <c r="A78" s="191"/>
      <c r="B78" s="203"/>
      <c r="C78" s="180"/>
      <c r="D78" s="204"/>
      <c r="E78" s="356" t="str">
        <f>'1_貸借対照表'!E22</f>
        <v>建物</v>
      </c>
      <c r="F78" s="205"/>
      <c r="G78" s="209"/>
      <c r="H78" s="202"/>
      <c r="I78" s="202"/>
      <c r="J78" s="193"/>
      <c r="K78" s="457">
        <f>SUM(G79:G83)</f>
        <v>0</v>
      </c>
      <c r="L78" s="458">
        <f>VLOOKUP(E78,'1_貸借対照表'!E:F,2,0)</f>
        <v>0</v>
      </c>
      <c r="M78" s="453" t="str">
        <f>IF(K78=L78,"OK","NG")</f>
        <v>OK</v>
      </c>
      <c r="O78" s="452">
        <f>IF(SUM(O79:O83)&gt;0,1,0)</f>
        <v>0</v>
      </c>
    </row>
    <row r="79" spans="1:15" ht="13.5" customHeight="1">
      <c r="A79" s="191"/>
      <c r="B79" s="203"/>
      <c r="C79" s="180"/>
      <c r="D79" s="204"/>
      <c r="E79" s="356"/>
      <c r="F79" s="464" t="s">
        <v>378</v>
      </c>
      <c r="G79" s="463">
        <v>0</v>
      </c>
      <c r="H79" s="202"/>
      <c r="I79" s="202"/>
      <c r="J79" s="193"/>
      <c r="K79" s="456"/>
      <c r="L79" s="454"/>
      <c r="M79" s="454"/>
      <c r="O79" s="452">
        <f>IF(G79=0,0,1)</f>
        <v>0</v>
      </c>
    </row>
    <row r="80" spans="1:15" ht="13.5" customHeight="1">
      <c r="A80" s="191"/>
      <c r="B80" s="203"/>
      <c r="C80" s="180"/>
      <c r="D80" s="204"/>
      <c r="E80" s="356"/>
      <c r="F80" s="464" t="s">
        <v>370</v>
      </c>
      <c r="G80" s="463">
        <v>0</v>
      </c>
      <c r="H80" s="202"/>
      <c r="I80" s="202"/>
      <c r="J80" s="193"/>
      <c r="K80" s="456"/>
      <c r="L80" s="454"/>
      <c r="M80" s="454"/>
      <c r="O80" s="452">
        <f>IF(G80=0,0,1)</f>
        <v>0</v>
      </c>
    </row>
    <row r="81" spans="1:15" ht="13.5" customHeight="1">
      <c r="A81" s="191"/>
      <c r="B81" s="203"/>
      <c r="C81" s="180"/>
      <c r="D81" s="204"/>
      <c r="E81" s="356"/>
      <c r="F81" s="464" t="s">
        <v>370</v>
      </c>
      <c r="G81" s="463">
        <v>0</v>
      </c>
      <c r="H81" s="202"/>
      <c r="I81" s="202"/>
      <c r="J81" s="193"/>
      <c r="K81" s="456"/>
      <c r="L81" s="454"/>
      <c r="M81" s="454"/>
      <c r="O81" s="452">
        <f>IF(G81=0,0,1)</f>
        <v>0</v>
      </c>
    </row>
    <row r="82" spans="1:15" ht="13.5" customHeight="1">
      <c r="A82" s="191"/>
      <c r="B82" s="203"/>
      <c r="C82" s="180"/>
      <c r="D82" s="204"/>
      <c r="E82" s="356"/>
      <c r="F82" s="464" t="s">
        <v>370</v>
      </c>
      <c r="G82" s="463">
        <v>0</v>
      </c>
      <c r="H82" s="202"/>
      <c r="I82" s="202"/>
      <c r="J82" s="193"/>
      <c r="K82" s="456"/>
      <c r="L82" s="454"/>
      <c r="M82" s="454"/>
      <c r="O82" s="452">
        <f>IF(G82=0,0,1)</f>
        <v>0</v>
      </c>
    </row>
    <row r="83" spans="1:15" ht="13.5" customHeight="1">
      <c r="A83" s="191"/>
      <c r="B83" s="203"/>
      <c r="C83" s="180"/>
      <c r="D83" s="204"/>
      <c r="E83" s="356"/>
      <c r="F83" s="464" t="s">
        <v>370</v>
      </c>
      <c r="G83" s="463">
        <v>0</v>
      </c>
      <c r="H83" s="202"/>
      <c r="I83" s="202"/>
      <c r="J83" s="193"/>
      <c r="K83" s="456"/>
      <c r="L83" s="454"/>
      <c r="M83" s="454"/>
      <c r="O83" s="452">
        <f>IF(G83=0,0,1)</f>
        <v>0</v>
      </c>
    </row>
    <row r="84" spans="1:15" ht="13.5" customHeight="1">
      <c r="A84" s="191"/>
      <c r="B84" s="203"/>
      <c r="C84" s="180"/>
      <c r="D84" s="204"/>
      <c r="E84" s="356" t="str">
        <f>'1_貸借対照表'!E23</f>
        <v>附属設備</v>
      </c>
      <c r="F84" s="205"/>
      <c r="G84" s="209"/>
      <c r="H84" s="202"/>
      <c r="I84" s="202"/>
      <c r="J84" s="193"/>
      <c r="K84" s="457">
        <f>SUM(G85:G89)</f>
        <v>0</v>
      </c>
      <c r="L84" s="458">
        <f>VLOOKUP(E84,'1_貸借対照表'!E:F,2,0)</f>
        <v>0</v>
      </c>
      <c r="M84" s="453" t="str">
        <f>IF(K84=L84,"OK","NG")</f>
        <v>OK</v>
      </c>
      <c r="O84" s="452">
        <f>IF(SUM(O85:O89)&gt;0,1,0)</f>
        <v>0</v>
      </c>
    </row>
    <row r="85" spans="1:15" ht="13.5" customHeight="1">
      <c r="A85" s="191"/>
      <c r="B85" s="203"/>
      <c r="C85" s="180"/>
      <c r="D85" s="204"/>
      <c r="E85" s="356"/>
      <c r="F85" s="464" t="s">
        <v>370</v>
      </c>
      <c r="G85" s="463">
        <v>0</v>
      </c>
      <c r="H85" s="202"/>
      <c r="I85" s="202"/>
      <c r="J85" s="193"/>
      <c r="K85" s="456"/>
      <c r="L85" s="454"/>
      <c r="M85" s="454"/>
      <c r="O85" s="452">
        <f>IF(G85=0,0,1)</f>
        <v>0</v>
      </c>
    </row>
    <row r="86" spans="1:15" ht="13.5" customHeight="1">
      <c r="A86" s="191"/>
      <c r="B86" s="203"/>
      <c r="C86" s="180"/>
      <c r="D86" s="204"/>
      <c r="E86" s="356"/>
      <c r="F86" s="464" t="s">
        <v>370</v>
      </c>
      <c r="G86" s="463">
        <v>0</v>
      </c>
      <c r="H86" s="202"/>
      <c r="I86" s="202"/>
      <c r="J86" s="193"/>
      <c r="K86" s="456"/>
      <c r="L86" s="454"/>
      <c r="M86" s="454"/>
      <c r="O86" s="452">
        <f>IF(G86=0,0,1)</f>
        <v>0</v>
      </c>
    </row>
    <row r="87" spans="1:15" ht="13.5" customHeight="1">
      <c r="A87" s="191"/>
      <c r="B87" s="203"/>
      <c r="C87" s="180"/>
      <c r="D87" s="204"/>
      <c r="E87" s="356"/>
      <c r="F87" s="464" t="s">
        <v>370</v>
      </c>
      <c r="G87" s="463">
        <v>0</v>
      </c>
      <c r="H87" s="202"/>
      <c r="I87" s="202"/>
      <c r="J87" s="193"/>
      <c r="K87" s="456"/>
      <c r="L87" s="454"/>
      <c r="M87" s="454"/>
      <c r="O87" s="452">
        <f>IF(G87=0,0,1)</f>
        <v>0</v>
      </c>
    </row>
    <row r="88" spans="1:15" ht="13.5" customHeight="1">
      <c r="A88" s="191"/>
      <c r="B88" s="203"/>
      <c r="C88" s="180"/>
      <c r="D88" s="204"/>
      <c r="E88" s="356"/>
      <c r="F88" s="464" t="s">
        <v>370</v>
      </c>
      <c r="G88" s="463">
        <v>0</v>
      </c>
      <c r="H88" s="202"/>
      <c r="I88" s="202"/>
      <c r="J88" s="193"/>
      <c r="K88" s="456"/>
      <c r="L88" s="454"/>
      <c r="M88" s="454"/>
      <c r="O88" s="452">
        <f>IF(G88=0,0,1)</f>
        <v>0</v>
      </c>
    </row>
    <row r="89" spans="1:15" ht="13.5" customHeight="1">
      <c r="A89" s="191"/>
      <c r="B89" s="203"/>
      <c r="C89" s="180"/>
      <c r="D89" s="204"/>
      <c r="E89" s="356"/>
      <c r="F89" s="464" t="s">
        <v>370</v>
      </c>
      <c r="G89" s="463">
        <v>0</v>
      </c>
      <c r="H89" s="202"/>
      <c r="I89" s="202"/>
      <c r="J89" s="193"/>
      <c r="K89" s="456"/>
      <c r="L89" s="454"/>
      <c r="M89" s="454"/>
      <c r="O89" s="452">
        <f>IF(G89=0,0,1)</f>
        <v>0</v>
      </c>
    </row>
    <row r="90" spans="1:15" ht="13.5" customHeight="1">
      <c r="A90" s="191"/>
      <c r="B90" s="203"/>
      <c r="C90" s="180"/>
      <c r="D90" s="204"/>
      <c r="E90" s="356" t="str">
        <f>'1_貸借対照表'!E24</f>
        <v>構築物</v>
      </c>
      <c r="F90" s="205"/>
      <c r="G90" s="209"/>
      <c r="H90" s="202"/>
      <c r="I90" s="202"/>
      <c r="J90" s="193"/>
      <c r="K90" s="457">
        <f>SUM(G91:G95)</f>
        <v>0</v>
      </c>
      <c r="L90" s="458">
        <f>VLOOKUP(E90,'1_貸借対照表'!E:F,2,0)</f>
        <v>0</v>
      </c>
      <c r="M90" s="453" t="str">
        <f>IF(K90=L90,"OK","NG")</f>
        <v>OK</v>
      </c>
      <c r="O90" s="452">
        <f>IF(SUM(O91:O95)&gt;0,1,0)</f>
        <v>0</v>
      </c>
    </row>
    <row r="91" spans="1:15" ht="13.5" customHeight="1">
      <c r="A91" s="191"/>
      <c r="B91" s="203"/>
      <c r="C91" s="180"/>
      <c r="D91" s="204"/>
      <c r="E91" s="356"/>
      <c r="F91" s="464" t="s">
        <v>370</v>
      </c>
      <c r="G91" s="463">
        <v>0</v>
      </c>
      <c r="H91" s="202"/>
      <c r="I91" s="202"/>
      <c r="J91" s="193"/>
      <c r="K91" s="456"/>
      <c r="L91" s="454"/>
      <c r="M91" s="454"/>
      <c r="O91" s="452">
        <f>IF(G91=0,0,1)</f>
        <v>0</v>
      </c>
    </row>
    <row r="92" spans="1:15" ht="13.5" customHeight="1">
      <c r="A92" s="191"/>
      <c r="B92" s="203"/>
      <c r="C92" s="180"/>
      <c r="D92" s="204"/>
      <c r="E92" s="356"/>
      <c r="F92" s="464" t="s">
        <v>370</v>
      </c>
      <c r="G92" s="463">
        <v>0</v>
      </c>
      <c r="H92" s="202"/>
      <c r="I92" s="202"/>
      <c r="J92" s="193"/>
      <c r="K92" s="456"/>
      <c r="L92" s="454"/>
      <c r="M92" s="454"/>
      <c r="O92" s="452">
        <f>IF(G92=0,0,1)</f>
        <v>0</v>
      </c>
    </row>
    <row r="93" spans="1:15" ht="13.5" customHeight="1">
      <c r="A93" s="191"/>
      <c r="B93" s="203"/>
      <c r="C93" s="180"/>
      <c r="D93" s="204"/>
      <c r="E93" s="356"/>
      <c r="F93" s="464" t="s">
        <v>370</v>
      </c>
      <c r="G93" s="463">
        <v>0</v>
      </c>
      <c r="H93" s="202"/>
      <c r="I93" s="202"/>
      <c r="J93" s="193"/>
      <c r="K93" s="456"/>
      <c r="L93" s="454"/>
      <c r="M93" s="454"/>
      <c r="O93" s="452">
        <f>IF(G93=0,0,1)</f>
        <v>0</v>
      </c>
    </row>
    <row r="94" spans="1:15" ht="13.5" customHeight="1">
      <c r="A94" s="191"/>
      <c r="B94" s="203"/>
      <c r="C94" s="180"/>
      <c r="D94" s="204"/>
      <c r="E94" s="356"/>
      <c r="F94" s="464" t="s">
        <v>370</v>
      </c>
      <c r="G94" s="463">
        <v>0</v>
      </c>
      <c r="H94" s="202"/>
      <c r="I94" s="202"/>
      <c r="J94" s="193"/>
      <c r="K94" s="456"/>
      <c r="L94" s="454"/>
      <c r="M94" s="454"/>
      <c r="O94" s="452">
        <f>IF(G94=0,0,1)</f>
        <v>0</v>
      </c>
    </row>
    <row r="95" spans="1:15" ht="13.5" customHeight="1">
      <c r="A95" s="191"/>
      <c r="B95" s="203"/>
      <c r="C95" s="180"/>
      <c r="D95" s="204"/>
      <c r="E95" s="356"/>
      <c r="F95" s="464" t="s">
        <v>370</v>
      </c>
      <c r="G95" s="463">
        <v>0</v>
      </c>
      <c r="H95" s="202"/>
      <c r="I95" s="202"/>
      <c r="J95" s="193"/>
      <c r="K95" s="456"/>
      <c r="L95" s="454"/>
      <c r="M95" s="454"/>
      <c r="O95" s="452">
        <f>IF(G95=0,0,1)</f>
        <v>0</v>
      </c>
    </row>
    <row r="96" spans="1:15" ht="13.5" customHeight="1">
      <c r="A96" s="191"/>
      <c r="B96" s="203"/>
      <c r="C96" s="180"/>
      <c r="D96" s="204"/>
      <c r="E96" s="469" t="str">
        <f>'1_貸借対照表'!E25</f>
        <v>機械装置</v>
      </c>
      <c r="F96" s="214"/>
      <c r="G96" s="209"/>
      <c r="H96" s="202"/>
      <c r="I96" s="202"/>
      <c r="J96" s="193"/>
      <c r="K96" s="457">
        <f>SUM(G97:G101)</f>
        <v>0</v>
      </c>
      <c r="L96" s="458">
        <f>VLOOKUP(E96,'1_貸借対照表'!E:F,2,0)</f>
        <v>0</v>
      </c>
      <c r="M96" s="453" t="str">
        <f>IF(K96=L96,"OK","NG")</f>
        <v>OK</v>
      </c>
      <c r="O96" s="452">
        <f>IF(SUM(O97:O101)&gt;0,1,0)</f>
        <v>0</v>
      </c>
    </row>
    <row r="97" spans="1:15" ht="13.5" customHeight="1">
      <c r="A97" s="191"/>
      <c r="B97" s="203"/>
      <c r="C97" s="180"/>
      <c r="D97" s="204"/>
      <c r="E97" s="469"/>
      <c r="F97" s="464" t="s">
        <v>370</v>
      </c>
      <c r="G97" s="463">
        <v>0</v>
      </c>
      <c r="H97" s="202"/>
      <c r="I97" s="202"/>
      <c r="J97" s="193"/>
      <c r="K97" s="456"/>
      <c r="L97" s="454"/>
      <c r="M97" s="454"/>
      <c r="O97" s="452">
        <f>IF(G97=0,0,1)</f>
        <v>0</v>
      </c>
    </row>
    <row r="98" spans="1:15" ht="13.5" customHeight="1">
      <c r="A98" s="191"/>
      <c r="B98" s="203"/>
      <c r="C98" s="180"/>
      <c r="D98" s="204"/>
      <c r="E98" s="469"/>
      <c r="F98" s="464" t="s">
        <v>370</v>
      </c>
      <c r="G98" s="463">
        <v>0</v>
      </c>
      <c r="H98" s="202"/>
      <c r="I98" s="202"/>
      <c r="J98" s="193"/>
      <c r="K98" s="456"/>
      <c r="L98" s="454"/>
      <c r="M98" s="454"/>
      <c r="O98" s="452">
        <f>IF(G98=0,0,1)</f>
        <v>0</v>
      </c>
    </row>
    <row r="99" spans="1:15" ht="13.5" customHeight="1">
      <c r="A99" s="191"/>
      <c r="B99" s="203"/>
      <c r="C99" s="180"/>
      <c r="D99" s="204"/>
      <c r="E99" s="469"/>
      <c r="F99" s="464" t="s">
        <v>370</v>
      </c>
      <c r="G99" s="463">
        <v>0</v>
      </c>
      <c r="H99" s="202"/>
      <c r="I99" s="202"/>
      <c r="J99" s="193"/>
      <c r="K99" s="456"/>
      <c r="L99" s="454"/>
      <c r="M99" s="454"/>
      <c r="O99" s="452">
        <f>IF(G99=0,0,1)</f>
        <v>0</v>
      </c>
    </row>
    <row r="100" spans="1:15" ht="13.5" customHeight="1">
      <c r="A100" s="191"/>
      <c r="B100" s="203"/>
      <c r="C100" s="180"/>
      <c r="D100" s="204"/>
      <c r="E100" s="469"/>
      <c r="F100" s="464" t="s">
        <v>370</v>
      </c>
      <c r="G100" s="463">
        <v>0</v>
      </c>
      <c r="H100" s="202"/>
      <c r="I100" s="202"/>
      <c r="J100" s="193"/>
      <c r="K100" s="456"/>
      <c r="L100" s="454"/>
      <c r="M100" s="454"/>
      <c r="O100" s="452">
        <f>IF(G100=0,0,1)</f>
        <v>0</v>
      </c>
    </row>
    <row r="101" spans="1:15" ht="13.5" customHeight="1">
      <c r="A101" s="191"/>
      <c r="B101" s="203"/>
      <c r="C101" s="180"/>
      <c r="D101" s="204"/>
      <c r="E101" s="469"/>
      <c r="F101" s="464" t="s">
        <v>370</v>
      </c>
      <c r="G101" s="463">
        <v>0</v>
      </c>
      <c r="H101" s="202"/>
      <c r="I101" s="202"/>
      <c r="J101" s="193"/>
      <c r="K101" s="456"/>
      <c r="L101" s="454"/>
      <c r="M101" s="454"/>
      <c r="O101" s="452">
        <f>IF(G101=0,0,1)</f>
        <v>0</v>
      </c>
    </row>
    <row r="102" spans="1:15" ht="13.5" customHeight="1">
      <c r="A102" s="191"/>
      <c r="B102" s="203"/>
      <c r="C102" s="180"/>
      <c r="D102" s="204"/>
      <c r="E102" s="469" t="str">
        <f>'1_貸借対照表'!E26</f>
        <v>車両運搬具</v>
      </c>
      <c r="F102" s="214"/>
      <c r="G102" s="209"/>
      <c r="H102" s="202"/>
      <c r="I102" s="202"/>
      <c r="J102" s="193"/>
      <c r="K102" s="457">
        <f>SUM(G103:G107)</f>
        <v>0</v>
      </c>
      <c r="L102" s="458">
        <f>VLOOKUP(E102,'1_貸借対照表'!E:F,2,0)</f>
        <v>0</v>
      </c>
      <c r="M102" s="453" t="str">
        <f>IF(K102=L102,"OK","NG")</f>
        <v>OK</v>
      </c>
      <c r="O102" s="452">
        <f>IF(SUM(O103:O107)&gt;0,1,0)</f>
        <v>0</v>
      </c>
    </row>
    <row r="103" spans="1:15" ht="13.5" customHeight="1">
      <c r="A103" s="191"/>
      <c r="B103" s="203"/>
      <c r="C103" s="180"/>
      <c r="D103" s="204"/>
      <c r="E103" s="469"/>
      <c r="F103" s="470" t="s">
        <v>379</v>
      </c>
      <c r="G103" s="463">
        <v>0</v>
      </c>
      <c r="H103" s="202"/>
      <c r="I103" s="202"/>
      <c r="J103" s="193"/>
      <c r="K103" s="456"/>
      <c r="L103" s="454"/>
      <c r="M103" s="454"/>
      <c r="O103" s="452">
        <f>IF(G103=0,0,1)</f>
        <v>0</v>
      </c>
    </row>
    <row r="104" spans="1:15" ht="13.5" customHeight="1">
      <c r="A104" s="191"/>
      <c r="B104" s="203"/>
      <c r="C104" s="180"/>
      <c r="D104" s="204"/>
      <c r="E104" s="469"/>
      <c r="F104" s="470" t="s">
        <v>371</v>
      </c>
      <c r="G104" s="463">
        <v>0</v>
      </c>
      <c r="H104" s="202"/>
      <c r="I104" s="202"/>
      <c r="J104" s="193"/>
      <c r="K104" s="456"/>
      <c r="L104" s="454"/>
      <c r="M104" s="454"/>
      <c r="O104" s="452">
        <f>IF(G104=0,0,1)</f>
        <v>0</v>
      </c>
    </row>
    <row r="105" spans="1:15" ht="13.5" customHeight="1">
      <c r="A105" s="191"/>
      <c r="B105" s="203"/>
      <c r="C105" s="180"/>
      <c r="D105" s="204"/>
      <c r="E105" s="469"/>
      <c r="F105" s="470" t="s">
        <v>371</v>
      </c>
      <c r="G105" s="463">
        <v>0</v>
      </c>
      <c r="H105" s="202"/>
      <c r="I105" s="202"/>
      <c r="J105" s="193"/>
      <c r="K105" s="456"/>
      <c r="L105" s="454"/>
      <c r="M105" s="454"/>
      <c r="O105" s="452">
        <f>IF(G105=0,0,1)</f>
        <v>0</v>
      </c>
    </row>
    <row r="106" spans="1:15" ht="13.5" customHeight="1">
      <c r="A106" s="191"/>
      <c r="B106" s="203"/>
      <c r="C106" s="180"/>
      <c r="D106" s="204"/>
      <c r="E106" s="469"/>
      <c r="F106" s="470" t="s">
        <v>371</v>
      </c>
      <c r="G106" s="463">
        <v>0</v>
      </c>
      <c r="H106" s="202"/>
      <c r="I106" s="202"/>
      <c r="J106" s="193"/>
      <c r="K106" s="456"/>
      <c r="L106" s="454"/>
      <c r="M106" s="454"/>
      <c r="O106" s="452">
        <f>IF(G106=0,0,1)</f>
        <v>0</v>
      </c>
    </row>
    <row r="107" spans="1:15" ht="13.5" customHeight="1">
      <c r="A107" s="191"/>
      <c r="B107" s="203"/>
      <c r="C107" s="180"/>
      <c r="D107" s="204"/>
      <c r="E107" s="469"/>
      <c r="F107" s="470" t="s">
        <v>371</v>
      </c>
      <c r="G107" s="463">
        <v>0</v>
      </c>
      <c r="H107" s="202"/>
      <c r="I107" s="202"/>
      <c r="J107" s="193"/>
      <c r="K107" s="456"/>
      <c r="L107" s="454"/>
      <c r="M107" s="454"/>
      <c r="O107" s="452">
        <f>IF(G107=0,0,1)</f>
        <v>0</v>
      </c>
    </row>
    <row r="108" spans="1:15" ht="13.5" customHeight="1">
      <c r="A108" s="191"/>
      <c r="B108" s="203"/>
      <c r="C108" s="180"/>
      <c r="D108" s="204"/>
      <c r="E108" s="469" t="str">
        <f>'1_貸借対照表'!E27</f>
        <v>工具器具備品</v>
      </c>
      <c r="F108" s="214"/>
      <c r="G108" s="209"/>
      <c r="H108" s="202"/>
      <c r="I108" s="202"/>
      <c r="J108" s="193"/>
      <c r="K108" s="457">
        <f>SUM(G109:G113)</f>
        <v>0</v>
      </c>
      <c r="L108" s="458">
        <f>VLOOKUP(E108,'1_貸借対照表'!E:F,2,0)</f>
        <v>0</v>
      </c>
      <c r="M108" s="453" t="str">
        <f>IF(K108=L108,"OK","NG")</f>
        <v>OK</v>
      </c>
      <c r="O108" s="452">
        <f>IF(SUM(O109:O113)&gt;0,1,0)</f>
        <v>0</v>
      </c>
    </row>
    <row r="109" spans="1:15" ht="13.5" customHeight="1">
      <c r="A109" s="191"/>
      <c r="B109" s="203"/>
      <c r="C109" s="180"/>
      <c r="D109" s="204"/>
      <c r="E109" s="469"/>
      <c r="F109" s="464" t="s">
        <v>380</v>
      </c>
      <c r="G109" s="463">
        <v>0</v>
      </c>
      <c r="H109" s="202"/>
      <c r="I109" s="202"/>
      <c r="J109" s="193"/>
      <c r="K109" s="456"/>
      <c r="L109" s="454"/>
      <c r="M109" s="454"/>
      <c r="O109" s="452">
        <f>IF(G109=0,0,1)</f>
        <v>0</v>
      </c>
    </row>
    <row r="110" spans="1:15" ht="13.5" customHeight="1">
      <c r="A110" s="191"/>
      <c r="B110" s="203"/>
      <c r="C110" s="180"/>
      <c r="D110" s="204"/>
      <c r="E110" s="469"/>
      <c r="F110" s="470" t="s">
        <v>371</v>
      </c>
      <c r="G110" s="463">
        <v>0</v>
      </c>
      <c r="H110" s="202"/>
      <c r="I110" s="202"/>
      <c r="J110" s="193"/>
      <c r="K110" s="456"/>
      <c r="L110" s="454"/>
      <c r="M110" s="454"/>
      <c r="O110" s="452">
        <f>IF(G110=0,0,1)</f>
        <v>0</v>
      </c>
    </row>
    <row r="111" spans="1:15" ht="13.5" customHeight="1">
      <c r="A111" s="191"/>
      <c r="B111" s="203"/>
      <c r="C111" s="180"/>
      <c r="D111" s="204"/>
      <c r="E111" s="469"/>
      <c r="F111" s="470" t="s">
        <v>371</v>
      </c>
      <c r="G111" s="463">
        <v>0</v>
      </c>
      <c r="H111" s="202"/>
      <c r="I111" s="202"/>
      <c r="J111" s="193"/>
      <c r="K111" s="456"/>
      <c r="L111" s="454"/>
      <c r="M111" s="454"/>
      <c r="O111" s="452">
        <f>IF(G111=0,0,1)</f>
        <v>0</v>
      </c>
    </row>
    <row r="112" spans="1:15" ht="13.5" customHeight="1">
      <c r="A112" s="191"/>
      <c r="B112" s="203"/>
      <c r="C112" s="180"/>
      <c r="D112" s="204"/>
      <c r="E112" s="469"/>
      <c r="F112" s="470" t="s">
        <v>371</v>
      </c>
      <c r="G112" s="463">
        <v>0</v>
      </c>
      <c r="H112" s="202"/>
      <c r="I112" s="202"/>
      <c r="J112" s="193"/>
      <c r="K112" s="456"/>
      <c r="L112" s="454"/>
      <c r="M112" s="454"/>
      <c r="O112" s="452">
        <f>IF(G112=0,0,1)</f>
        <v>0</v>
      </c>
    </row>
    <row r="113" spans="1:15" ht="13.5" customHeight="1">
      <c r="A113" s="191"/>
      <c r="B113" s="203"/>
      <c r="C113" s="180"/>
      <c r="D113" s="204"/>
      <c r="E113" s="469"/>
      <c r="F113" s="470" t="s">
        <v>371</v>
      </c>
      <c r="G113" s="463">
        <v>0</v>
      </c>
      <c r="H113" s="202"/>
      <c r="I113" s="202"/>
      <c r="J113" s="193"/>
      <c r="K113" s="456"/>
      <c r="L113" s="454"/>
      <c r="M113" s="454"/>
      <c r="O113" s="452">
        <f>IF(G113=0,0,1)</f>
        <v>0</v>
      </c>
    </row>
    <row r="114" spans="1:15" ht="13.5" customHeight="1">
      <c r="A114" s="191"/>
      <c r="B114" s="203"/>
      <c r="C114" s="180"/>
      <c r="D114" s="204"/>
      <c r="E114" s="469" t="str">
        <f>'1_貸借対照表'!E28</f>
        <v>一括償却資産</v>
      </c>
      <c r="F114" s="214"/>
      <c r="G114" s="209"/>
      <c r="H114" s="202"/>
      <c r="I114" s="202"/>
      <c r="J114" s="193"/>
      <c r="K114" s="457">
        <f>SUM(G115:G119)</f>
        <v>0</v>
      </c>
      <c r="L114" s="458">
        <f>VLOOKUP(E114,'1_貸借対照表'!E:F,2,0)</f>
        <v>0</v>
      </c>
      <c r="M114" s="453" t="str">
        <f>IF(K114=L114,"OK","NG")</f>
        <v>OK</v>
      </c>
      <c r="O114" s="452">
        <f>IF(SUM(O115:O119)&gt;0,1,0)</f>
        <v>0</v>
      </c>
    </row>
    <row r="115" spans="1:15" ht="13.5" customHeight="1">
      <c r="A115" s="191"/>
      <c r="B115" s="203"/>
      <c r="C115" s="180"/>
      <c r="D115" s="204"/>
      <c r="E115" s="469"/>
      <c r="F115" s="464" t="s">
        <v>370</v>
      </c>
      <c r="G115" s="463">
        <v>0</v>
      </c>
      <c r="H115" s="202"/>
      <c r="I115" s="202"/>
      <c r="J115" s="193"/>
      <c r="K115" s="456"/>
      <c r="L115" s="454"/>
      <c r="M115" s="454"/>
      <c r="O115" s="452">
        <f>IF(G115=0,0,1)</f>
        <v>0</v>
      </c>
    </row>
    <row r="116" spans="1:15" ht="13.5" customHeight="1">
      <c r="A116" s="191"/>
      <c r="B116" s="203"/>
      <c r="C116" s="180"/>
      <c r="D116" s="204"/>
      <c r="E116" s="469"/>
      <c r="F116" s="464" t="s">
        <v>370</v>
      </c>
      <c r="G116" s="463">
        <v>0</v>
      </c>
      <c r="H116" s="202"/>
      <c r="I116" s="202"/>
      <c r="J116" s="193"/>
      <c r="K116" s="456"/>
      <c r="L116" s="454"/>
      <c r="M116" s="454"/>
      <c r="O116" s="452">
        <f>IF(G116=0,0,1)</f>
        <v>0</v>
      </c>
    </row>
    <row r="117" spans="1:15" ht="13.5" customHeight="1">
      <c r="A117" s="191"/>
      <c r="B117" s="203"/>
      <c r="C117" s="180"/>
      <c r="D117" s="204"/>
      <c r="E117" s="469"/>
      <c r="F117" s="464" t="s">
        <v>370</v>
      </c>
      <c r="G117" s="463">
        <v>0</v>
      </c>
      <c r="H117" s="202"/>
      <c r="I117" s="202"/>
      <c r="J117" s="193"/>
      <c r="K117" s="456"/>
      <c r="L117" s="454"/>
      <c r="M117" s="454"/>
      <c r="O117" s="452">
        <f>IF(G117=0,0,1)</f>
        <v>0</v>
      </c>
    </row>
    <row r="118" spans="1:15" ht="13.5" customHeight="1">
      <c r="A118" s="191"/>
      <c r="B118" s="203"/>
      <c r="C118" s="180"/>
      <c r="D118" s="204"/>
      <c r="E118" s="469"/>
      <c r="F118" s="464" t="s">
        <v>370</v>
      </c>
      <c r="G118" s="463">
        <v>0</v>
      </c>
      <c r="H118" s="202"/>
      <c r="I118" s="202"/>
      <c r="J118" s="193"/>
      <c r="K118" s="456"/>
      <c r="L118" s="454"/>
      <c r="M118" s="454"/>
      <c r="O118" s="452">
        <f>IF(G118=0,0,1)</f>
        <v>0</v>
      </c>
    </row>
    <row r="119" spans="1:15" ht="13.5" customHeight="1">
      <c r="A119" s="191"/>
      <c r="B119" s="203"/>
      <c r="C119" s="180"/>
      <c r="D119" s="204"/>
      <c r="E119" s="469"/>
      <c r="F119" s="464" t="s">
        <v>370</v>
      </c>
      <c r="G119" s="463">
        <v>0</v>
      </c>
      <c r="H119" s="202"/>
      <c r="I119" s="202"/>
      <c r="J119" s="193"/>
      <c r="K119" s="456"/>
      <c r="L119" s="454"/>
      <c r="M119" s="454"/>
      <c r="O119" s="452">
        <f>IF(G119=0,0,1)</f>
        <v>0</v>
      </c>
    </row>
    <row r="120" spans="1:15" ht="13.5" customHeight="1">
      <c r="A120" s="191"/>
      <c r="B120" s="203"/>
      <c r="C120" s="180"/>
      <c r="D120" s="204"/>
      <c r="E120" s="469" t="str">
        <f>'1_貸借対照表'!E29</f>
        <v>土地</v>
      </c>
      <c r="F120" s="214"/>
      <c r="G120" s="209"/>
      <c r="H120" s="202"/>
      <c r="I120" s="202"/>
      <c r="J120" s="193"/>
      <c r="K120" s="457">
        <f>SUM(G121:G125)</f>
        <v>0</v>
      </c>
      <c r="L120" s="458">
        <f>VLOOKUP(E120,'1_貸借対照表'!E:F,2,0)</f>
        <v>0</v>
      </c>
      <c r="M120" s="453" t="str">
        <f>IF(K120=L120,"OK","NG")</f>
        <v>OK</v>
      </c>
      <c r="O120" s="452">
        <f>IF(SUM(O121:O125)&gt;0,1,0)</f>
        <v>0</v>
      </c>
    </row>
    <row r="121" spans="1:15" ht="13.5" customHeight="1">
      <c r="A121" s="191"/>
      <c r="B121" s="203"/>
      <c r="C121" s="180"/>
      <c r="D121" s="204"/>
      <c r="E121" s="469"/>
      <c r="F121" s="464" t="s">
        <v>370</v>
      </c>
      <c r="G121" s="463">
        <v>0</v>
      </c>
      <c r="H121" s="202"/>
      <c r="I121" s="202"/>
      <c r="J121" s="193"/>
      <c r="K121" s="456"/>
      <c r="L121" s="454"/>
      <c r="M121" s="454"/>
      <c r="O121" s="452">
        <f>IF(G121=0,0,1)</f>
        <v>0</v>
      </c>
    </row>
    <row r="122" spans="1:15" ht="13.5" customHeight="1">
      <c r="A122" s="191"/>
      <c r="B122" s="203"/>
      <c r="C122" s="180"/>
      <c r="D122" s="204"/>
      <c r="E122" s="469"/>
      <c r="F122" s="464" t="s">
        <v>370</v>
      </c>
      <c r="G122" s="463">
        <v>0</v>
      </c>
      <c r="H122" s="202"/>
      <c r="I122" s="202"/>
      <c r="J122" s="193"/>
      <c r="K122" s="456"/>
      <c r="L122" s="454"/>
      <c r="M122" s="454"/>
      <c r="O122" s="452">
        <f>IF(G122=0,0,1)</f>
        <v>0</v>
      </c>
    </row>
    <row r="123" spans="1:15" ht="13.5" customHeight="1">
      <c r="A123" s="191"/>
      <c r="B123" s="203"/>
      <c r="C123" s="180"/>
      <c r="D123" s="204"/>
      <c r="E123" s="469"/>
      <c r="F123" s="464" t="s">
        <v>370</v>
      </c>
      <c r="G123" s="463">
        <v>0</v>
      </c>
      <c r="H123" s="202"/>
      <c r="I123" s="202"/>
      <c r="J123" s="193"/>
      <c r="K123" s="456"/>
      <c r="L123" s="454"/>
      <c r="M123" s="454"/>
      <c r="O123" s="452">
        <f>IF(G123=0,0,1)</f>
        <v>0</v>
      </c>
    </row>
    <row r="124" spans="1:15" ht="13.5" customHeight="1">
      <c r="A124" s="191"/>
      <c r="B124" s="203"/>
      <c r="C124" s="180"/>
      <c r="D124" s="204"/>
      <c r="E124" s="469"/>
      <c r="F124" s="464" t="s">
        <v>370</v>
      </c>
      <c r="G124" s="463">
        <v>0</v>
      </c>
      <c r="H124" s="202"/>
      <c r="I124" s="202"/>
      <c r="J124" s="193"/>
      <c r="K124" s="456"/>
      <c r="L124" s="454"/>
      <c r="M124" s="454"/>
      <c r="O124" s="452">
        <f>IF(G124=0,0,1)</f>
        <v>0</v>
      </c>
    </row>
    <row r="125" spans="1:15" ht="13.5" customHeight="1">
      <c r="A125" s="191"/>
      <c r="B125" s="203"/>
      <c r="C125" s="180"/>
      <c r="D125" s="204"/>
      <c r="E125" s="469"/>
      <c r="F125" s="464" t="s">
        <v>370</v>
      </c>
      <c r="G125" s="463">
        <v>0</v>
      </c>
      <c r="H125" s="202"/>
      <c r="I125" s="202"/>
      <c r="J125" s="193"/>
      <c r="K125" s="456"/>
      <c r="L125" s="454"/>
      <c r="M125" s="454"/>
      <c r="O125" s="452">
        <f>IF(G125=0,0,1)</f>
        <v>0</v>
      </c>
    </row>
    <row r="126" spans="1:15" ht="13.5" customHeight="1">
      <c r="A126" s="191"/>
      <c r="B126" s="203"/>
      <c r="C126" s="180"/>
      <c r="D126" s="204" t="str">
        <f>"（"&amp;$O$77+1&amp;"）無形固定資産"</f>
        <v>（1）無形固定資産</v>
      </c>
      <c r="E126" s="444"/>
      <c r="F126" s="208"/>
      <c r="G126" s="209"/>
      <c r="H126" s="202"/>
      <c r="I126" s="202"/>
      <c r="J126" s="193"/>
      <c r="K126" s="456"/>
      <c r="L126" s="454"/>
      <c r="M126" s="454"/>
      <c r="O126" s="452">
        <f>IF(SUM(O127:O132)&gt;0,1,0)</f>
        <v>0</v>
      </c>
    </row>
    <row r="127" spans="1:15" ht="13.5" customHeight="1">
      <c r="A127" s="191"/>
      <c r="B127" s="203"/>
      <c r="C127" s="180"/>
      <c r="D127" s="204"/>
      <c r="E127" s="356" t="str">
        <f>'1_貸借対照表'!E32</f>
        <v>ソフトウェア</v>
      </c>
      <c r="F127" s="205"/>
      <c r="G127" s="209"/>
      <c r="H127" s="202"/>
      <c r="I127" s="202"/>
      <c r="J127" s="193"/>
      <c r="K127" s="457">
        <f>SUM(G128:G132)</f>
        <v>0</v>
      </c>
      <c r="L127" s="458">
        <f>VLOOKUP(E127,'1_貸借対照表'!E:F,2,0)</f>
        <v>0</v>
      </c>
      <c r="M127" s="453" t="str">
        <f>IF(K127=L127,"OK","NG")</f>
        <v>OK</v>
      </c>
      <c r="O127" s="452">
        <f>IF(SUM(O128:O132)&gt;0,1,0)</f>
        <v>0</v>
      </c>
    </row>
    <row r="128" spans="1:15" ht="13.5" customHeight="1">
      <c r="A128" s="191"/>
      <c r="B128" s="203"/>
      <c r="C128" s="180"/>
      <c r="D128" s="204"/>
      <c r="E128" s="356"/>
      <c r="F128" s="464" t="s">
        <v>370</v>
      </c>
      <c r="G128" s="463">
        <v>0</v>
      </c>
      <c r="H128" s="202"/>
      <c r="I128" s="202"/>
      <c r="J128" s="193"/>
      <c r="K128" s="456"/>
      <c r="L128" s="454"/>
      <c r="M128" s="454"/>
      <c r="O128" s="452">
        <f>IF(G128=0,0,1)</f>
        <v>0</v>
      </c>
    </row>
    <row r="129" spans="1:15" ht="13.5" customHeight="1">
      <c r="A129" s="191"/>
      <c r="B129" s="203"/>
      <c r="C129" s="180"/>
      <c r="D129" s="204"/>
      <c r="E129" s="356"/>
      <c r="F129" s="464" t="s">
        <v>370</v>
      </c>
      <c r="G129" s="463">
        <v>0</v>
      </c>
      <c r="H129" s="202"/>
      <c r="I129" s="202"/>
      <c r="J129" s="193"/>
      <c r="K129" s="456"/>
      <c r="L129" s="454"/>
      <c r="M129" s="454"/>
      <c r="O129" s="452">
        <f>IF(G129=0,0,1)</f>
        <v>0</v>
      </c>
    </row>
    <row r="130" spans="1:15" ht="13.5" customHeight="1">
      <c r="A130" s="191"/>
      <c r="B130" s="203"/>
      <c r="C130" s="180"/>
      <c r="D130" s="204"/>
      <c r="E130" s="356"/>
      <c r="F130" s="464" t="s">
        <v>370</v>
      </c>
      <c r="G130" s="463">
        <v>0</v>
      </c>
      <c r="H130" s="202"/>
      <c r="I130" s="202"/>
      <c r="J130" s="193"/>
      <c r="K130" s="456"/>
      <c r="L130" s="454"/>
      <c r="M130" s="454"/>
      <c r="O130" s="452">
        <f>IF(G130=0,0,1)</f>
        <v>0</v>
      </c>
    </row>
    <row r="131" spans="1:15" ht="13.5" customHeight="1">
      <c r="A131" s="191"/>
      <c r="B131" s="203"/>
      <c r="C131" s="180"/>
      <c r="D131" s="204"/>
      <c r="E131" s="356"/>
      <c r="F131" s="464" t="s">
        <v>370</v>
      </c>
      <c r="G131" s="463">
        <v>0</v>
      </c>
      <c r="H131" s="202"/>
      <c r="I131" s="202"/>
      <c r="J131" s="193"/>
      <c r="K131" s="456"/>
      <c r="L131" s="454"/>
      <c r="M131" s="454"/>
      <c r="O131" s="452">
        <f>IF(G131=0,0,1)</f>
        <v>0</v>
      </c>
    </row>
    <row r="132" spans="1:15" ht="13.5" customHeight="1">
      <c r="A132" s="191"/>
      <c r="B132" s="203"/>
      <c r="C132" s="180"/>
      <c r="D132" s="204"/>
      <c r="E132" s="356"/>
      <c r="F132" s="464" t="s">
        <v>370</v>
      </c>
      <c r="G132" s="463">
        <v>0</v>
      </c>
      <c r="H132" s="202"/>
      <c r="I132" s="202"/>
      <c r="J132" s="193"/>
      <c r="K132" s="456"/>
      <c r="L132" s="454"/>
      <c r="M132" s="454"/>
      <c r="O132" s="452">
        <f>IF(G132=0,0,1)</f>
        <v>0</v>
      </c>
    </row>
    <row r="133" spans="1:15" ht="13.5" customHeight="1">
      <c r="A133" s="191"/>
      <c r="B133" s="203"/>
      <c r="C133" s="180"/>
      <c r="D133" s="204" t="str">
        <f>"（"&amp;$O$77+$O$126+1&amp;"）投資その他の資産"</f>
        <v>（1）投資その他の資産</v>
      </c>
      <c r="E133" s="444"/>
      <c r="F133" s="208"/>
      <c r="G133" s="209"/>
      <c r="H133" s="202"/>
      <c r="I133" s="202"/>
      <c r="J133" s="193"/>
      <c r="K133" s="456"/>
      <c r="L133" s="454"/>
      <c r="M133" s="454"/>
      <c r="O133" s="452">
        <f>IF(SUM(O134:O157)&gt;0,1,0)</f>
        <v>0</v>
      </c>
    </row>
    <row r="134" spans="1:15" ht="13.5" customHeight="1">
      <c r="A134" s="191"/>
      <c r="B134" s="203"/>
      <c r="C134" s="180"/>
      <c r="D134" s="204"/>
      <c r="E134" s="356" t="str">
        <f>'1_貸借対照表'!E35</f>
        <v>出資金</v>
      </c>
      <c r="F134" s="205"/>
      <c r="G134" s="209"/>
      <c r="H134" s="202"/>
      <c r="I134" s="202"/>
      <c r="J134" s="193"/>
      <c r="K134" s="457">
        <f>SUM(G135:G139)</f>
        <v>0</v>
      </c>
      <c r="L134" s="458">
        <f>VLOOKUP(E134,'1_貸借対照表'!E:F,2,0)</f>
        <v>0</v>
      </c>
      <c r="M134" s="453" t="str">
        <f>IF(K134=L134,"OK","NG")</f>
        <v>OK</v>
      </c>
      <c r="O134" s="452">
        <f>IF(SUM(O135:O139)&gt;0,1,0)</f>
        <v>0</v>
      </c>
    </row>
    <row r="135" spans="1:15" ht="13.5" customHeight="1">
      <c r="A135" s="191"/>
      <c r="B135" s="203"/>
      <c r="C135" s="180"/>
      <c r="D135" s="204"/>
      <c r="E135" s="356"/>
      <c r="F135" s="464" t="s">
        <v>370</v>
      </c>
      <c r="G135" s="463">
        <v>0</v>
      </c>
      <c r="H135" s="202"/>
      <c r="I135" s="202"/>
      <c r="J135" s="193"/>
      <c r="K135" s="456"/>
      <c r="L135" s="454"/>
      <c r="M135" s="454"/>
      <c r="O135" s="452">
        <f>IF(G135=0,0,1)</f>
        <v>0</v>
      </c>
    </row>
    <row r="136" spans="1:15" ht="13.5" customHeight="1">
      <c r="A136" s="191"/>
      <c r="B136" s="203"/>
      <c r="C136" s="180"/>
      <c r="D136" s="204"/>
      <c r="E136" s="356"/>
      <c r="F136" s="464" t="s">
        <v>370</v>
      </c>
      <c r="G136" s="463">
        <v>0</v>
      </c>
      <c r="H136" s="202"/>
      <c r="I136" s="202"/>
      <c r="J136" s="193"/>
      <c r="K136" s="456"/>
      <c r="L136" s="454"/>
      <c r="M136" s="454"/>
      <c r="O136" s="452">
        <f>IF(G136=0,0,1)</f>
        <v>0</v>
      </c>
    </row>
    <row r="137" spans="1:15" ht="13.5" customHeight="1">
      <c r="A137" s="191"/>
      <c r="B137" s="203"/>
      <c r="C137" s="180"/>
      <c r="D137" s="204"/>
      <c r="E137" s="356"/>
      <c r="F137" s="464" t="s">
        <v>370</v>
      </c>
      <c r="G137" s="463">
        <v>0</v>
      </c>
      <c r="H137" s="202"/>
      <c r="I137" s="202"/>
      <c r="J137" s="193"/>
      <c r="K137" s="456"/>
      <c r="L137" s="454"/>
      <c r="M137" s="454"/>
      <c r="O137" s="452">
        <f>IF(G137=0,0,1)</f>
        <v>0</v>
      </c>
    </row>
    <row r="138" spans="1:15" ht="13.5" customHeight="1">
      <c r="A138" s="191"/>
      <c r="B138" s="203"/>
      <c r="C138" s="180"/>
      <c r="D138" s="204"/>
      <c r="E138" s="356"/>
      <c r="F138" s="464" t="s">
        <v>370</v>
      </c>
      <c r="G138" s="463">
        <v>0</v>
      </c>
      <c r="H138" s="202"/>
      <c r="I138" s="202"/>
      <c r="J138" s="193"/>
      <c r="K138" s="456"/>
      <c r="L138" s="454"/>
      <c r="M138" s="454"/>
      <c r="O138" s="452">
        <f>IF(G138=0,0,1)</f>
        <v>0</v>
      </c>
    </row>
    <row r="139" spans="1:15" ht="13.5" customHeight="1">
      <c r="A139" s="191"/>
      <c r="B139" s="203"/>
      <c r="C139" s="180"/>
      <c r="D139" s="204"/>
      <c r="E139" s="356"/>
      <c r="F139" s="464" t="s">
        <v>370</v>
      </c>
      <c r="G139" s="463">
        <v>0</v>
      </c>
      <c r="H139" s="202"/>
      <c r="I139" s="202"/>
      <c r="J139" s="193"/>
      <c r="K139" s="456"/>
      <c r="L139" s="454"/>
      <c r="M139" s="454"/>
      <c r="O139" s="452">
        <f>IF(G139=0,0,1)</f>
        <v>0</v>
      </c>
    </row>
    <row r="140" spans="1:15" ht="13.5" customHeight="1">
      <c r="A140" s="191"/>
      <c r="B140" s="203"/>
      <c r="C140" s="180"/>
      <c r="D140" s="204"/>
      <c r="E140" s="356" t="str">
        <f>'1_貸借対照表'!E36</f>
        <v>敷金</v>
      </c>
      <c r="F140" s="205"/>
      <c r="G140" s="209"/>
      <c r="H140" s="202"/>
      <c r="I140" s="202"/>
      <c r="J140" s="193"/>
      <c r="K140" s="457">
        <f>SUM(G141:G145)</f>
        <v>0</v>
      </c>
      <c r="L140" s="458">
        <f>VLOOKUP(E140,'1_貸借対照表'!E:F,2,0)</f>
        <v>0</v>
      </c>
      <c r="M140" s="453" t="str">
        <f>IF(K140=L140,"OK","NG")</f>
        <v>OK</v>
      </c>
      <c r="O140" s="452">
        <f>IF(SUM(O141:O145)&gt;0,1,0)</f>
        <v>0</v>
      </c>
    </row>
    <row r="141" spans="1:15" ht="13.5" customHeight="1">
      <c r="A141" s="191"/>
      <c r="B141" s="203"/>
      <c r="C141" s="180"/>
      <c r="D141" s="204"/>
      <c r="E141" s="356"/>
      <c r="F141" s="464" t="s">
        <v>370</v>
      </c>
      <c r="G141" s="463">
        <v>0</v>
      </c>
      <c r="H141" s="202"/>
      <c r="I141" s="202"/>
      <c r="J141" s="193"/>
      <c r="K141" s="456"/>
      <c r="L141" s="454"/>
      <c r="M141" s="454"/>
      <c r="O141" s="452">
        <f>IF(G141=0,0,1)</f>
        <v>0</v>
      </c>
    </row>
    <row r="142" spans="1:15" ht="13.5" customHeight="1">
      <c r="A142" s="191"/>
      <c r="B142" s="203"/>
      <c r="C142" s="180"/>
      <c r="D142" s="204"/>
      <c r="E142" s="356"/>
      <c r="F142" s="464" t="s">
        <v>370</v>
      </c>
      <c r="G142" s="463">
        <v>0</v>
      </c>
      <c r="H142" s="202"/>
      <c r="I142" s="202"/>
      <c r="J142" s="193"/>
      <c r="K142" s="456"/>
      <c r="L142" s="454"/>
      <c r="M142" s="454"/>
      <c r="O142" s="452">
        <f>IF(G142=0,0,1)</f>
        <v>0</v>
      </c>
    </row>
    <row r="143" spans="1:15" ht="13.5" customHeight="1">
      <c r="A143" s="191"/>
      <c r="B143" s="203"/>
      <c r="C143" s="180"/>
      <c r="D143" s="204"/>
      <c r="E143" s="356"/>
      <c r="F143" s="464" t="s">
        <v>370</v>
      </c>
      <c r="G143" s="463">
        <v>0</v>
      </c>
      <c r="H143" s="202"/>
      <c r="I143" s="202"/>
      <c r="J143" s="193"/>
      <c r="K143" s="456"/>
      <c r="L143" s="454"/>
      <c r="M143" s="454"/>
      <c r="O143" s="452">
        <f>IF(G143=0,0,1)</f>
        <v>0</v>
      </c>
    </row>
    <row r="144" spans="1:15" ht="13.5" customHeight="1">
      <c r="A144" s="191"/>
      <c r="B144" s="203"/>
      <c r="C144" s="180"/>
      <c r="D144" s="204"/>
      <c r="E144" s="356"/>
      <c r="F144" s="464" t="s">
        <v>370</v>
      </c>
      <c r="G144" s="463">
        <v>0</v>
      </c>
      <c r="H144" s="202"/>
      <c r="I144" s="202"/>
      <c r="J144" s="193"/>
      <c r="K144" s="456"/>
      <c r="L144" s="454"/>
      <c r="M144" s="454"/>
      <c r="O144" s="452">
        <f>IF(G144=0,0,1)</f>
        <v>0</v>
      </c>
    </row>
    <row r="145" spans="1:15" ht="13.5" customHeight="1">
      <c r="A145" s="191"/>
      <c r="B145" s="203"/>
      <c r="C145" s="180"/>
      <c r="D145" s="204"/>
      <c r="E145" s="356"/>
      <c r="F145" s="464" t="s">
        <v>370</v>
      </c>
      <c r="G145" s="463">
        <v>0</v>
      </c>
      <c r="H145" s="202"/>
      <c r="I145" s="202"/>
      <c r="J145" s="193"/>
      <c r="K145" s="456"/>
      <c r="L145" s="454"/>
      <c r="M145" s="454"/>
      <c r="O145" s="452">
        <f>IF(G145=0,0,1)</f>
        <v>0</v>
      </c>
    </row>
    <row r="146" spans="1:15" ht="13.5" customHeight="1">
      <c r="A146" s="191"/>
      <c r="B146" s="203"/>
      <c r="C146" s="180"/>
      <c r="D146" s="204"/>
      <c r="E146" s="356" t="str">
        <f>'1_貸借対照表'!E37</f>
        <v>差入保証金</v>
      </c>
      <c r="F146" s="205"/>
      <c r="G146" s="209"/>
      <c r="H146" s="202"/>
      <c r="I146" s="202"/>
      <c r="J146" s="193"/>
      <c r="K146" s="457">
        <f>SUM(G147:G151)</f>
        <v>0</v>
      </c>
      <c r="L146" s="458">
        <f>VLOOKUP(E146,'1_貸借対照表'!E:F,2,0)</f>
        <v>0</v>
      </c>
      <c r="M146" s="453" t="str">
        <f>IF(K146=L146,"OK","NG")</f>
        <v>OK</v>
      </c>
      <c r="O146" s="452">
        <f>IF(SUM(O147:O151)&gt;0,1,0)</f>
        <v>0</v>
      </c>
    </row>
    <row r="147" spans="1:15" ht="13.5" customHeight="1">
      <c r="A147" s="191"/>
      <c r="B147" s="203"/>
      <c r="C147" s="180"/>
      <c r="D147" s="204"/>
      <c r="E147" s="356"/>
      <c r="F147" s="464" t="s">
        <v>370</v>
      </c>
      <c r="G147" s="463">
        <v>0</v>
      </c>
      <c r="H147" s="202"/>
      <c r="I147" s="202"/>
      <c r="J147" s="193"/>
      <c r="K147" s="456"/>
      <c r="L147" s="454"/>
      <c r="M147" s="454"/>
      <c r="O147" s="452">
        <f>IF(G147=0,0,1)</f>
        <v>0</v>
      </c>
    </row>
    <row r="148" spans="1:15" ht="13.5" customHeight="1">
      <c r="A148" s="191"/>
      <c r="B148" s="203"/>
      <c r="C148" s="180"/>
      <c r="D148" s="204"/>
      <c r="E148" s="356"/>
      <c r="F148" s="464" t="s">
        <v>370</v>
      </c>
      <c r="G148" s="463">
        <v>0</v>
      </c>
      <c r="H148" s="202"/>
      <c r="I148" s="202"/>
      <c r="J148" s="193"/>
      <c r="K148" s="456"/>
      <c r="L148" s="454"/>
      <c r="M148" s="454"/>
      <c r="O148" s="452">
        <f>IF(G148=0,0,1)</f>
        <v>0</v>
      </c>
    </row>
    <row r="149" spans="1:15" ht="13.5" customHeight="1">
      <c r="A149" s="191"/>
      <c r="B149" s="203"/>
      <c r="C149" s="180"/>
      <c r="D149" s="204"/>
      <c r="E149" s="356"/>
      <c r="F149" s="464" t="s">
        <v>370</v>
      </c>
      <c r="G149" s="463">
        <v>0</v>
      </c>
      <c r="H149" s="202"/>
      <c r="I149" s="202"/>
      <c r="J149" s="193"/>
      <c r="K149" s="456"/>
      <c r="L149" s="454"/>
      <c r="M149" s="454"/>
      <c r="O149" s="452">
        <f>IF(G149=0,0,1)</f>
        <v>0</v>
      </c>
    </row>
    <row r="150" spans="1:15" ht="13.5" customHeight="1">
      <c r="A150" s="191"/>
      <c r="B150" s="203"/>
      <c r="C150" s="180"/>
      <c r="D150" s="204"/>
      <c r="E150" s="356"/>
      <c r="F150" s="464" t="s">
        <v>370</v>
      </c>
      <c r="G150" s="463">
        <v>0</v>
      </c>
      <c r="H150" s="202"/>
      <c r="I150" s="202"/>
      <c r="J150" s="193"/>
      <c r="K150" s="456"/>
      <c r="L150" s="454"/>
      <c r="M150" s="454"/>
      <c r="O150" s="452">
        <f>IF(G150=0,0,1)</f>
        <v>0</v>
      </c>
    </row>
    <row r="151" spans="1:15" ht="13.5" customHeight="1">
      <c r="A151" s="191"/>
      <c r="B151" s="203"/>
      <c r="C151" s="180"/>
      <c r="D151" s="204"/>
      <c r="E151" s="356"/>
      <c r="F151" s="464" t="s">
        <v>370</v>
      </c>
      <c r="G151" s="463">
        <v>0</v>
      </c>
      <c r="H151" s="202"/>
      <c r="I151" s="202"/>
      <c r="J151" s="193"/>
      <c r="K151" s="456"/>
      <c r="L151" s="454"/>
      <c r="M151" s="454"/>
      <c r="O151" s="452">
        <f>IF(G151=0,0,1)</f>
        <v>0</v>
      </c>
    </row>
    <row r="152" spans="1:15" ht="13.5" customHeight="1">
      <c r="A152" s="191"/>
      <c r="B152" s="203"/>
      <c r="C152" s="180"/>
      <c r="D152" s="204"/>
      <c r="E152" s="356" t="s">
        <v>381</v>
      </c>
      <c r="F152" s="205"/>
      <c r="G152" s="209"/>
      <c r="H152" s="202"/>
      <c r="I152" s="202"/>
      <c r="J152" s="193"/>
      <c r="K152" s="457">
        <f>SUM(G153:G157)</f>
        <v>0</v>
      </c>
      <c r="L152" s="458">
        <f>VLOOKUP(E152,'1_貸借対照表'!E:F,2,0)</f>
        <v>0</v>
      </c>
      <c r="M152" s="453" t="str">
        <f>IF(K152=L152,"OK","NG")</f>
        <v>OK</v>
      </c>
      <c r="O152" s="452">
        <f>IF(SUM(O153:O157)&gt;0,1,0)</f>
        <v>0</v>
      </c>
    </row>
    <row r="153" spans="1:15" ht="13.5" customHeight="1">
      <c r="A153" s="191"/>
      <c r="B153" s="203"/>
      <c r="C153" s="180"/>
      <c r="D153" s="204"/>
      <c r="E153" s="356"/>
      <c r="F153" s="464" t="s">
        <v>370</v>
      </c>
      <c r="G153" s="463">
        <v>0</v>
      </c>
      <c r="H153" s="202"/>
      <c r="I153" s="202"/>
      <c r="J153" s="193"/>
      <c r="K153" s="456"/>
      <c r="L153" s="454"/>
      <c r="M153" s="454"/>
      <c r="O153" s="452">
        <f>IF(G153=0,0,1)</f>
        <v>0</v>
      </c>
    </row>
    <row r="154" spans="1:15" ht="13.5" customHeight="1">
      <c r="A154" s="191"/>
      <c r="B154" s="203"/>
      <c r="C154" s="180"/>
      <c r="D154" s="204"/>
      <c r="E154" s="356"/>
      <c r="F154" s="464" t="s">
        <v>370</v>
      </c>
      <c r="G154" s="463">
        <v>0</v>
      </c>
      <c r="H154" s="202"/>
      <c r="I154" s="202"/>
      <c r="J154" s="193"/>
      <c r="K154" s="456"/>
      <c r="L154" s="454"/>
      <c r="M154" s="454"/>
      <c r="O154" s="452">
        <f>IF(G154=0,0,1)</f>
        <v>0</v>
      </c>
    </row>
    <row r="155" spans="1:15" ht="13.5" customHeight="1">
      <c r="A155" s="191"/>
      <c r="B155" s="203"/>
      <c r="C155" s="180"/>
      <c r="D155" s="204"/>
      <c r="E155" s="356"/>
      <c r="F155" s="464" t="s">
        <v>370</v>
      </c>
      <c r="G155" s="463">
        <v>0</v>
      </c>
      <c r="H155" s="202"/>
      <c r="I155" s="202"/>
      <c r="J155" s="193"/>
      <c r="K155" s="456"/>
      <c r="L155" s="454"/>
      <c r="M155" s="454"/>
      <c r="O155" s="452">
        <f>IF(G155=0,0,1)</f>
        <v>0</v>
      </c>
    </row>
    <row r="156" spans="1:15" ht="13.5" customHeight="1">
      <c r="A156" s="191"/>
      <c r="B156" s="203"/>
      <c r="C156" s="180"/>
      <c r="D156" s="204"/>
      <c r="E156" s="356"/>
      <c r="F156" s="464" t="s">
        <v>370</v>
      </c>
      <c r="G156" s="463">
        <v>0</v>
      </c>
      <c r="H156" s="202"/>
      <c r="I156" s="202"/>
      <c r="J156" s="193"/>
      <c r="K156" s="456"/>
      <c r="L156" s="454"/>
      <c r="M156" s="454"/>
      <c r="O156" s="452">
        <f>IF(G156=0,0,1)</f>
        <v>0</v>
      </c>
    </row>
    <row r="157" spans="1:15" ht="13.5" customHeight="1">
      <c r="A157" s="191"/>
      <c r="B157" s="203"/>
      <c r="C157" s="180"/>
      <c r="D157" s="204"/>
      <c r="E157" s="356"/>
      <c r="F157" s="464" t="s">
        <v>370</v>
      </c>
      <c r="G157" s="465">
        <v>0</v>
      </c>
      <c r="H157" s="202"/>
      <c r="I157" s="202"/>
      <c r="J157" s="193"/>
      <c r="K157" s="456"/>
      <c r="L157" s="454"/>
      <c r="M157" s="454"/>
      <c r="O157" s="452">
        <f>IF(G157=0,0,1)</f>
        <v>0</v>
      </c>
    </row>
    <row r="158" spans="1:15" ht="13.5" customHeight="1">
      <c r="A158" s="191"/>
      <c r="B158" s="200"/>
      <c r="C158" s="201"/>
      <c r="D158" s="201" t="s">
        <v>382</v>
      </c>
      <c r="E158" s="210"/>
      <c r="F158" s="211"/>
      <c r="G158" s="202"/>
      <c r="H158" s="215">
        <f>SUM(G79:G157)</f>
        <v>0</v>
      </c>
      <c r="I158" s="202"/>
      <c r="J158" s="193"/>
      <c r="K158" s="456"/>
      <c r="L158" s="454"/>
      <c r="M158" s="454"/>
      <c r="O158" s="482">
        <v>1</v>
      </c>
    </row>
    <row r="159" spans="1:15" ht="13.5" customHeight="1">
      <c r="A159" s="191"/>
      <c r="B159" s="199"/>
      <c r="C159" s="201" t="s">
        <v>351</v>
      </c>
      <c r="D159" s="201"/>
      <c r="E159" s="201"/>
      <c r="F159" s="211"/>
      <c r="G159" s="202"/>
      <c r="H159" s="216"/>
      <c r="I159" s="212">
        <f>+H75+H158</f>
        <v>0</v>
      </c>
      <c r="J159" s="193"/>
      <c r="K159" s="456"/>
      <c r="L159" s="454"/>
      <c r="M159" s="454"/>
      <c r="O159" s="482">
        <v>1</v>
      </c>
    </row>
    <row r="160" spans="1:15" ht="13.5" customHeight="1">
      <c r="A160" s="191"/>
      <c r="B160" s="199" t="s">
        <v>352</v>
      </c>
      <c r="C160" s="201"/>
      <c r="D160" s="201"/>
      <c r="E160" s="201"/>
      <c r="F160" s="211"/>
      <c r="G160" s="202"/>
      <c r="H160" s="202"/>
      <c r="I160" s="202"/>
      <c r="J160" s="193"/>
      <c r="K160" s="456"/>
      <c r="L160" s="454"/>
      <c r="M160" s="454"/>
      <c r="O160" s="482">
        <v>1</v>
      </c>
    </row>
    <row r="161" spans="1:15" ht="13.5" customHeight="1">
      <c r="A161" s="191"/>
      <c r="B161" s="200"/>
      <c r="C161" s="181" t="s">
        <v>338</v>
      </c>
      <c r="D161" s="201" t="s">
        <v>353</v>
      </c>
      <c r="E161" s="210"/>
      <c r="F161" s="211"/>
      <c r="G161" s="202"/>
      <c r="H161" s="202"/>
      <c r="I161" s="202"/>
      <c r="J161" s="193"/>
      <c r="K161" s="456"/>
      <c r="L161" s="454"/>
      <c r="M161" s="454"/>
      <c r="O161" s="482">
        <v>1</v>
      </c>
    </row>
    <row r="162" spans="1:15" ht="13.5" customHeight="1">
      <c r="A162" s="191"/>
      <c r="B162" s="203"/>
      <c r="C162" s="180"/>
      <c r="D162" s="204" t="str">
        <f>集計・按分!D40</f>
        <v>買掛金</v>
      </c>
      <c r="E162" s="204"/>
      <c r="F162" s="208"/>
      <c r="G162" s="209"/>
      <c r="H162" s="202"/>
      <c r="I162" s="202"/>
      <c r="J162" s="193"/>
      <c r="K162" s="457">
        <f>SUM(G163:G167)</f>
        <v>0</v>
      </c>
      <c r="L162" s="458">
        <f>VLOOKUP(D162,'1_貸借対照表'!D:F,3,0)</f>
        <v>0</v>
      </c>
      <c r="M162" s="453" t="str">
        <f>IF(K162=L162,"OK","NG")</f>
        <v>OK</v>
      </c>
      <c r="O162" s="452">
        <f>IF(SUM(O163:O167)&gt;0,1,0)</f>
        <v>0</v>
      </c>
    </row>
    <row r="163" spans="1:15" ht="13.5" customHeight="1">
      <c r="A163" s="191"/>
      <c r="B163" s="203"/>
      <c r="C163" s="180"/>
      <c r="D163" s="204"/>
      <c r="E163" s="461" t="s">
        <v>383</v>
      </c>
      <c r="F163" s="477"/>
      <c r="G163" s="478">
        <v>0</v>
      </c>
      <c r="H163" s="202"/>
      <c r="I163" s="202"/>
      <c r="J163" s="193"/>
      <c r="K163" s="456"/>
      <c r="L163" s="454"/>
      <c r="M163" s="454"/>
      <c r="O163" s="452">
        <f>IF(G163=0,0,1)</f>
        <v>0</v>
      </c>
    </row>
    <row r="164" spans="1:15" ht="13.5" customHeight="1">
      <c r="A164" s="191"/>
      <c r="B164" s="203"/>
      <c r="C164" s="180"/>
      <c r="D164" s="204"/>
      <c r="E164" s="461" t="s">
        <v>372</v>
      </c>
      <c r="F164" s="462"/>
      <c r="G164" s="463">
        <v>0</v>
      </c>
      <c r="H164" s="202"/>
      <c r="I164" s="202"/>
      <c r="J164" s="193"/>
      <c r="K164" s="456"/>
      <c r="L164" s="454"/>
      <c r="M164" s="454"/>
      <c r="O164" s="452">
        <f>IF(G164=0,0,1)</f>
        <v>0</v>
      </c>
    </row>
    <row r="165" spans="1:15" ht="13.5" customHeight="1">
      <c r="A165" s="191"/>
      <c r="B165" s="203"/>
      <c r="C165" s="180"/>
      <c r="D165" s="204"/>
      <c r="E165" s="461" t="s">
        <v>372</v>
      </c>
      <c r="F165" s="462"/>
      <c r="G165" s="463">
        <v>0</v>
      </c>
      <c r="H165" s="202"/>
      <c r="I165" s="202"/>
      <c r="J165" s="193"/>
      <c r="K165" s="456"/>
      <c r="L165" s="454"/>
      <c r="M165" s="454"/>
      <c r="O165" s="452">
        <f>IF(G165=0,0,1)</f>
        <v>0</v>
      </c>
    </row>
    <row r="166" spans="1:15" ht="13.5" customHeight="1">
      <c r="A166" s="191"/>
      <c r="B166" s="203"/>
      <c r="C166" s="180"/>
      <c r="D166" s="204"/>
      <c r="E166" s="461" t="s">
        <v>372</v>
      </c>
      <c r="F166" s="462"/>
      <c r="G166" s="463">
        <v>0</v>
      </c>
      <c r="H166" s="202"/>
      <c r="I166" s="202"/>
      <c r="J166" s="193"/>
      <c r="K166" s="456"/>
      <c r="L166" s="454"/>
      <c r="M166" s="454"/>
      <c r="O166" s="452">
        <f>IF(G166=0,0,1)</f>
        <v>0</v>
      </c>
    </row>
    <row r="167" spans="1:15" ht="13.5" customHeight="1">
      <c r="A167" s="191"/>
      <c r="B167" s="203"/>
      <c r="C167" s="180"/>
      <c r="D167" s="204"/>
      <c r="E167" s="461" t="s">
        <v>372</v>
      </c>
      <c r="F167" s="462"/>
      <c r="G167" s="463">
        <v>0</v>
      </c>
      <c r="H167" s="202"/>
      <c r="I167" s="202"/>
      <c r="J167" s="193"/>
      <c r="K167" s="456"/>
      <c r="L167" s="454"/>
      <c r="M167" s="454"/>
      <c r="O167" s="452">
        <f>IF(G167=0,0,1)</f>
        <v>0</v>
      </c>
    </row>
    <row r="168" spans="1:15" ht="13.5" customHeight="1">
      <c r="A168" s="191"/>
      <c r="B168" s="203"/>
      <c r="C168" s="180"/>
      <c r="D168" s="204" t="str">
        <f>集計・按分!D41</f>
        <v>短期借入金</v>
      </c>
      <c r="E168" s="204"/>
      <c r="F168" s="208"/>
      <c r="G168" s="209"/>
      <c r="H168" s="202"/>
      <c r="I168" s="202"/>
      <c r="J168" s="193"/>
      <c r="K168" s="457">
        <f>SUM(G169:G173)</f>
        <v>0</v>
      </c>
      <c r="L168" s="458">
        <f>VLOOKUP(D168,'1_貸借対照表'!D:F,3,0)</f>
        <v>0</v>
      </c>
      <c r="M168" s="453" t="str">
        <f>IF(K168=L168,"OK","NG")</f>
        <v>OK</v>
      </c>
      <c r="O168" s="452">
        <f>IF(SUM(O169:O173)&gt;0,1,0)</f>
        <v>0</v>
      </c>
    </row>
    <row r="169" spans="1:15" ht="13.5" customHeight="1">
      <c r="A169" s="191"/>
      <c r="B169" s="203"/>
      <c r="C169" s="180"/>
      <c r="D169" s="204"/>
      <c r="E169" s="461" t="s">
        <v>372</v>
      </c>
      <c r="F169" s="477"/>
      <c r="G169" s="478">
        <v>0</v>
      </c>
      <c r="H169" s="202"/>
      <c r="I169" s="202"/>
      <c r="J169" s="193"/>
      <c r="K169" s="456"/>
      <c r="L169" s="454"/>
      <c r="M169" s="454"/>
      <c r="O169" s="452">
        <f>IF(G169=0,0,1)</f>
        <v>0</v>
      </c>
    </row>
    <row r="170" spans="1:15" ht="13.5" customHeight="1">
      <c r="A170" s="191"/>
      <c r="B170" s="203"/>
      <c r="C170" s="180"/>
      <c r="D170" s="204"/>
      <c r="E170" s="461" t="s">
        <v>372</v>
      </c>
      <c r="F170" s="462"/>
      <c r="G170" s="463">
        <v>0</v>
      </c>
      <c r="H170" s="202"/>
      <c r="I170" s="202"/>
      <c r="J170" s="193"/>
      <c r="K170" s="456"/>
      <c r="L170" s="454"/>
      <c r="M170" s="454"/>
      <c r="O170" s="452">
        <f>IF(G170=0,0,1)</f>
        <v>0</v>
      </c>
    </row>
    <row r="171" spans="1:15" ht="13.5" customHeight="1">
      <c r="A171" s="191"/>
      <c r="B171" s="203"/>
      <c r="C171" s="180"/>
      <c r="D171" s="204"/>
      <c r="E171" s="461" t="s">
        <v>372</v>
      </c>
      <c r="F171" s="462"/>
      <c r="G171" s="463">
        <v>0</v>
      </c>
      <c r="H171" s="202"/>
      <c r="I171" s="202"/>
      <c r="J171" s="193"/>
      <c r="K171" s="456"/>
      <c r="L171" s="454"/>
      <c r="M171" s="454"/>
      <c r="O171" s="452">
        <f>IF(G171=0,0,1)</f>
        <v>0</v>
      </c>
    </row>
    <row r="172" spans="1:15" ht="13.5" customHeight="1">
      <c r="A172" s="191"/>
      <c r="B172" s="203"/>
      <c r="C172" s="180"/>
      <c r="D172" s="204"/>
      <c r="E172" s="461" t="s">
        <v>372</v>
      </c>
      <c r="F172" s="462"/>
      <c r="G172" s="463">
        <v>0</v>
      </c>
      <c r="H172" s="202"/>
      <c r="I172" s="202"/>
      <c r="J172" s="193"/>
      <c r="K172" s="456"/>
      <c r="L172" s="454"/>
      <c r="M172" s="454"/>
      <c r="O172" s="452">
        <f>IF(G172=0,0,1)</f>
        <v>0</v>
      </c>
    </row>
    <row r="173" spans="1:15" ht="13.5" customHeight="1">
      <c r="A173" s="191"/>
      <c r="B173" s="203"/>
      <c r="C173" s="180"/>
      <c r="D173" s="204"/>
      <c r="E173" s="461" t="s">
        <v>372</v>
      </c>
      <c r="F173" s="462"/>
      <c r="G173" s="463">
        <v>0</v>
      </c>
      <c r="H173" s="202"/>
      <c r="I173" s="202"/>
      <c r="J173" s="193"/>
      <c r="K173" s="456"/>
      <c r="L173" s="454"/>
      <c r="M173" s="454"/>
      <c r="O173" s="452">
        <f>IF(G173=0,0,1)</f>
        <v>0</v>
      </c>
    </row>
    <row r="174" spans="1:15" ht="13.5" customHeight="1">
      <c r="A174" s="191"/>
      <c r="B174" s="203"/>
      <c r="C174" s="180"/>
      <c r="D174" s="204" t="str">
        <f>集計・按分!D42</f>
        <v>未払金</v>
      </c>
      <c r="E174" s="204"/>
      <c r="F174" s="208"/>
      <c r="G174" s="209"/>
      <c r="H174" s="202"/>
      <c r="I174" s="202"/>
      <c r="J174" s="193"/>
      <c r="K174" s="457">
        <f>SUM(G175:G181)</f>
        <v>0</v>
      </c>
      <c r="L174" s="458">
        <f>VLOOKUP(D174,'1_貸借対照表'!D:F,3,0)</f>
        <v>0</v>
      </c>
      <c r="M174" s="453" t="str">
        <f>IF(K174=L174,"OK","NG")</f>
        <v>OK</v>
      </c>
      <c r="O174" s="452">
        <f>IF(SUM(O175:O181)&gt;0,1,0)</f>
        <v>0</v>
      </c>
    </row>
    <row r="175" spans="1:15" ht="13.5" customHeight="1">
      <c r="A175" s="191"/>
      <c r="B175" s="203"/>
      <c r="C175" s="180"/>
      <c r="D175" s="204"/>
      <c r="E175" s="461" t="s">
        <v>384</v>
      </c>
      <c r="F175" s="477"/>
      <c r="G175" s="478">
        <v>0</v>
      </c>
      <c r="H175" s="202"/>
      <c r="I175" s="202"/>
      <c r="J175" s="193"/>
      <c r="K175" s="456"/>
      <c r="L175" s="454"/>
      <c r="M175" s="454"/>
      <c r="O175" s="452">
        <f t="shared" ref="O175:O181" si="1">IF(G175=0,0,1)</f>
        <v>0</v>
      </c>
    </row>
    <row r="176" spans="1:15" ht="13.5" customHeight="1">
      <c r="A176" s="191"/>
      <c r="B176" s="203"/>
      <c r="C176" s="180"/>
      <c r="D176" s="204"/>
      <c r="E176" s="461" t="s">
        <v>385</v>
      </c>
      <c r="F176" s="462"/>
      <c r="G176" s="463">
        <v>0</v>
      </c>
      <c r="H176" s="202"/>
      <c r="I176" s="202"/>
      <c r="J176" s="193"/>
      <c r="K176" s="456"/>
      <c r="L176" s="454"/>
      <c r="M176" s="454"/>
      <c r="O176" s="452">
        <f t="shared" si="1"/>
        <v>0</v>
      </c>
    </row>
    <row r="177" spans="1:15" ht="13.5" customHeight="1">
      <c r="A177" s="191"/>
      <c r="B177" s="203"/>
      <c r="C177" s="180"/>
      <c r="D177" s="204"/>
      <c r="E177" s="461" t="s">
        <v>386</v>
      </c>
      <c r="F177" s="462"/>
      <c r="G177" s="463">
        <v>0</v>
      </c>
      <c r="H177" s="202"/>
      <c r="I177" s="202"/>
      <c r="J177" s="193"/>
      <c r="K177" s="456"/>
      <c r="L177" s="454"/>
      <c r="M177" s="454"/>
      <c r="O177" s="452">
        <f t="shared" si="1"/>
        <v>0</v>
      </c>
    </row>
    <row r="178" spans="1:15" ht="13.5" customHeight="1">
      <c r="A178" s="191"/>
      <c r="B178" s="203"/>
      <c r="C178" s="180"/>
      <c r="D178" s="204"/>
      <c r="E178" s="461" t="s">
        <v>387</v>
      </c>
      <c r="F178" s="462"/>
      <c r="G178" s="463">
        <v>0</v>
      </c>
      <c r="H178" s="202"/>
      <c r="I178" s="202"/>
      <c r="J178" s="193"/>
      <c r="K178" s="456"/>
      <c r="L178" s="454"/>
      <c r="M178" s="454"/>
      <c r="O178" s="452">
        <f t="shared" si="1"/>
        <v>0</v>
      </c>
    </row>
    <row r="179" spans="1:15" ht="13.5" customHeight="1">
      <c r="A179" s="191"/>
      <c r="B179" s="203"/>
      <c r="C179" s="180"/>
      <c r="D179" s="204"/>
      <c r="E179" s="461" t="s">
        <v>388</v>
      </c>
      <c r="F179" s="462"/>
      <c r="G179" s="463">
        <v>0</v>
      </c>
      <c r="H179" s="202"/>
      <c r="I179" s="202"/>
      <c r="J179" s="193"/>
      <c r="K179" s="456"/>
      <c r="L179" s="454"/>
      <c r="M179" s="454"/>
      <c r="O179" s="452">
        <f t="shared" si="1"/>
        <v>0</v>
      </c>
    </row>
    <row r="180" spans="1:15" ht="13.5" customHeight="1">
      <c r="A180" s="191"/>
      <c r="B180" s="203"/>
      <c r="C180" s="180"/>
      <c r="D180" s="204"/>
      <c r="E180" s="461" t="s">
        <v>389</v>
      </c>
      <c r="F180" s="462"/>
      <c r="G180" s="463">
        <v>0</v>
      </c>
      <c r="H180" s="202"/>
      <c r="I180" s="202"/>
      <c r="J180" s="193"/>
      <c r="K180" s="456"/>
      <c r="L180" s="454"/>
      <c r="M180" s="454"/>
      <c r="O180" s="452">
        <f t="shared" si="1"/>
        <v>0</v>
      </c>
    </row>
    <row r="181" spans="1:15" ht="13.5" customHeight="1">
      <c r="A181" s="191"/>
      <c r="B181" s="203"/>
      <c r="C181" s="180"/>
      <c r="D181" s="204"/>
      <c r="E181" s="461" t="s">
        <v>390</v>
      </c>
      <c r="F181" s="462"/>
      <c r="G181" s="463">
        <v>0</v>
      </c>
      <c r="H181" s="202"/>
      <c r="I181" s="202"/>
      <c r="J181" s="193"/>
      <c r="K181" s="456"/>
      <c r="L181" s="454"/>
      <c r="M181" s="454"/>
      <c r="O181" s="452">
        <f t="shared" si="1"/>
        <v>0</v>
      </c>
    </row>
    <row r="182" spans="1:15" ht="13.5" customHeight="1">
      <c r="A182" s="191"/>
      <c r="B182" s="203"/>
      <c r="C182" s="180"/>
      <c r="D182" s="218" t="s">
        <v>216</v>
      </c>
      <c r="E182" s="218"/>
      <c r="F182" s="219"/>
      <c r="G182" s="209"/>
      <c r="H182" s="202"/>
      <c r="I182" s="202"/>
      <c r="J182" s="193"/>
      <c r="K182" s="457">
        <f>SUM(G183:G187)</f>
        <v>0</v>
      </c>
      <c r="L182" s="458">
        <f>VLOOKUP(D182,'1_貸借対照表'!D:F,3,0)</f>
        <v>0</v>
      </c>
      <c r="M182" s="453" t="str">
        <f>IF(K182=L182,"OK","NG")</f>
        <v>OK</v>
      </c>
      <c r="O182" s="452">
        <f>IF(SUM(O183:O187)&gt;0,1,0)</f>
        <v>0</v>
      </c>
    </row>
    <row r="183" spans="1:15" ht="13.5" customHeight="1">
      <c r="A183" s="191"/>
      <c r="B183" s="203"/>
      <c r="C183" s="180"/>
      <c r="D183" s="218"/>
      <c r="E183" s="461" t="s">
        <v>372</v>
      </c>
      <c r="F183" s="462"/>
      <c r="G183" s="463">
        <v>0</v>
      </c>
      <c r="H183" s="202"/>
      <c r="I183" s="202"/>
      <c r="J183" s="193"/>
      <c r="K183" s="456"/>
      <c r="L183" s="454"/>
      <c r="M183" s="454"/>
      <c r="O183" s="452">
        <f>IF(G183=0,0,1)</f>
        <v>0</v>
      </c>
    </row>
    <row r="184" spans="1:15" ht="13.5" customHeight="1">
      <c r="A184" s="191"/>
      <c r="B184" s="203"/>
      <c r="C184" s="180"/>
      <c r="D184" s="218"/>
      <c r="E184" s="461" t="s">
        <v>372</v>
      </c>
      <c r="F184" s="462"/>
      <c r="G184" s="463">
        <v>0</v>
      </c>
      <c r="H184" s="202"/>
      <c r="I184" s="202"/>
      <c r="J184" s="193"/>
      <c r="K184" s="456"/>
      <c r="L184" s="454"/>
      <c r="M184" s="454"/>
      <c r="O184" s="452">
        <f>IF(G184=0,0,1)</f>
        <v>0</v>
      </c>
    </row>
    <row r="185" spans="1:15" ht="13.5" customHeight="1">
      <c r="A185" s="191"/>
      <c r="B185" s="203"/>
      <c r="C185" s="180"/>
      <c r="D185" s="218"/>
      <c r="E185" s="461" t="s">
        <v>372</v>
      </c>
      <c r="F185" s="462"/>
      <c r="G185" s="463">
        <v>0</v>
      </c>
      <c r="H185" s="202"/>
      <c r="I185" s="202"/>
      <c r="J185" s="193"/>
      <c r="K185" s="456"/>
      <c r="L185" s="454"/>
      <c r="M185" s="454"/>
      <c r="O185" s="452">
        <f>IF(G185=0,0,1)</f>
        <v>0</v>
      </c>
    </row>
    <row r="186" spans="1:15" ht="13.5" customHeight="1">
      <c r="A186" s="191"/>
      <c r="B186" s="203"/>
      <c r="C186" s="180"/>
      <c r="D186" s="218"/>
      <c r="E186" s="461" t="s">
        <v>372</v>
      </c>
      <c r="F186" s="462"/>
      <c r="G186" s="463">
        <v>0</v>
      </c>
      <c r="H186" s="202"/>
      <c r="I186" s="202"/>
      <c r="J186" s="193"/>
      <c r="K186" s="456"/>
      <c r="L186" s="454"/>
      <c r="M186" s="454"/>
      <c r="O186" s="452">
        <f>IF(G186=0,0,1)</f>
        <v>0</v>
      </c>
    </row>
    <row r="187" spans="1:15" ht="13.5" customHeight="1">
      <c r="A187" s="191"/>
      <c r="B187" s="203"/>
      <c r="C187" s="180"/>
      <c r="D187" s="218"/>
      <c r="E187" s="461" t="s">
        <v>372</v>
      </c>
      <c r="F187" s="462"/>
      <c r="G187" s="463">
        <v>0</v>
      </c>
      <c r="H187" s="202"/>
      <c r="I187" s="202"/>
      <c r="J187" s="193"/>
      <c r="K187" s="456"/>
      <c r="L187" s="454"/>
      <c r="M187" s="454"/>
      <c r="O187" s="452">
        <f>IF(G187=0,0,1)</f>
        <v>0</v>
      </c>
    </row>
    <row r="188" spans="1:15" ht="13.5" customHeight="1">
      <c r="A188" s="191"/>
      <c r="B188" s="203"/>
      <c r="C188" s="180"/>
      <c r="D188" s="218" t="s">
        <v>391</v>
      </c>
      <c r="E188" s="218"/>
      <c r="F188" s="219"/>
      <c r="G188" s="209"/>
      <c r="H188" s="202"/>
      <c r="I188" s="202"/>
      <c r="J188" s="193"/>
      <c r="K188" s="457">
        <f>SUM(G189:G193)</f>
        <v>0</v>
      </c>
      <c r="L188" s="458">
        <f>VLOOKUP(D188,'1_貸借対照表'!D:F,3,0)</f>
        <v>0</v>
      </c>
      <c r="M188" s="453" t="str">
        <f>IF(K188=L188,"OK","NG")</f>
        <v>OK</v>
      </c>
      <c r="O188" s="452">
        <f>IF(SUM(O189:O193)&gt;0,1,0)</f>
        <v>0</v>
      </c>
    </row>
    <row r="189" spans="1:15" ht="13.5" customHeight="1">
      <c r="A189" s="191"/>
      <c r="B189" s="203"/>
      <c r="C189" s="180"/>
      <c r="D189" s="218"/>
      <c r="E189" s="479" t="s">
        <v>392</v>
      </c>
      <c r="F189" s="480"/>
      <c r="G189" s="481">
        <v>0</v>
      </c>
      <c r="H189" s="202"/>
      <c r="I189" s="202"/>
      <c r="J189" s="193"/>
      <c r="K189" s="456"/>
      <c r="L189" s="454"/>
      <c r="M189" s="454"/>
      <c r="O189" s="452">
        <f>IF(G189=0,0,1)</f>
        <v>0</v>
      </c>
    </row>
    <row r="190" spans="1:15" ht="13.5" customHeight="1">
      <c r="A190" s="191"/>
      <c r="B190" s="203"/>
      <c r="C190" s="180"/>
      <c r="D190" s="218"/>
      <c r="E190" s="461" t="s">
        <v>372</v>
      </c>
      <c r="F190" s="462"/>
      <c r="G190" s="463">
        <v>0</v>
      </c>
      <c r="H190" s="202"/>
      <c r="I190" s="202"/>
      <c r="J190" s="193"/>
      <c r="K190" s="456"/>
      <c r="L190" s="454"/>
      <c r="M190" s="454"/>
      <c r="O190" s="452">
        <f>IF(G190=0,0,1)</f>
        <v>0</v>
      </c>
    </row>
    <row r="191" spans="1:15" ht="13.5" customHeight="1">
      <c r="A191" s="191"/>
      <c r="B191" s="203"/>
      <c r="C191" s="180"/>
      <c r="D191" s="218"/>
      <c r="E191" s="461" t="s">
        <v>372</v>
      </c>
      <c r="F191" s="462"/>
      <c r="G191" s="463">
        <v>0</v>
      </c>
      <c r="H191" s="202"/>
      <c r="I191" s="202"/>
      <c r="J191" s="193"/>
      <c r="K191" s="456"/>
      <c r="L191" s="454"/>
      <c r="M191" s="454"/>
      <c r="O191" s="452">
        <f>IF(G191=0,0,1)</f>
        <v>0</v>
      </c>
    </row>
    <row r="192" spans="1:15" ht="13.5" customHeight="1">
      <c r="A192" s="191"/>
      <c r="B192" s="203"/>
      <c r="C192" s="180"/>
      <c r="D192" s="218"/>
      <c r="E192" s="461" t="s">
        <v>372</v>
      </c>
      <c r="F192" s="462"/>
      <c r="G192" s="463">
        <v>0</v>
      </c>
      <c r="H192" s="202"/>
      <c r="I192" s="202"/>
      <c r="J192" s="193"/>
      <c r="K192" s="456"/>
      <c r="L192" s="454"/>
      <c r="M192" s="454"/>
      <c r="O192" s="452">
        <f>IF(G192=0,0,1)</f>
        <v>0</v>
      </c>
    </row>
    <row r="193" spans="1:15" ht="13.5" customHeight="1">
      <c r="A193" s="191"/>
      <c r="B193" s="203"/>
      <c r="C193" s="180"/>
      <c r="D193" s="218"/>
      <c r="E193" s="461" t="s">
        <v>372</v>
      </c>
      <c r="F193" s="462"/>
      <c r="G193" s="463">
        <v>0</v>
      </c>
      <c r="H193" s="202"/>
      <c r="I193" s="202"/>
      <c r="J193" s="193"/>
      <c r="K193" s="456"/>
      <c r="L193" s="454"/>
      <c r="M193" s="454"/>
      <c r="O193" s="452">
        <f>IF(G193=0,0,1)</f>
        <v>0</v>
      </c>
    </row>
    <row r="194" spans="1:15" ht="13.5" customHeight="1">
      <c r="A194" s="191"/>
      <c r="B194" s="203"/>
      <c r="C194" s="180"/>
      <c r="D194" s="204" t="s">
        <v>393</v>
      </c>
      <c r="E194" s="207"/>
      <c r="F194" s="217"/>
      <c r="G194" s="209"/>
      <c r="H194" s="202"/>
      <c r="I194" s="202"/>
      <c r="J194" s="193"/>
      <c r="K194" s="457">
        <f>SUM(G195:G199)</f>
        <v>0</v>
      </c>
      <c r="L194" s="458">
        <f>VLOOKUP(D194,'1_貸借対照表'!D:F,3,0)</f>
        <v>0</v>
      </c>
      <c r="M194" s="453" t="str">
        <f>IF(K194=L194,"OK","NG")</f>
        <v>OK</v>
      </c>
      <c r="O194" s="452">
        <f>IF(SUM(O195:O199)&gt;0,1,0)</f>
        <v>0</v>
      </c>
    </row>
    <row r="195" spans="1:15" ht="13.5" customHeight="1">
      <c r="A195" s="191"/>
      <c r="B195" s="203"/>
      <c r="C195" s="180"/>
      <c r="D195" s="204"/>
      <c r="E195" s="461" t="s">
        <v>394</v>
      </c>
      <c r="F195" s="477"/>
      <c r="G195" s="478">
        <v>0</v>
      </c>
      <c r="H195" s="202"/>
      <c r="I195" s="202"/>
      <c r="J195" s="193"/>
      <c r="K195" s="456"/>
      <c r="L195" s="454"/>
      <c r="M195" s="454"/>
      <c r="O195" s="452">
        <f>IF(G195=0,0,1)</f>
        <v>0</v>
      </c>
    </row>
    <row r="196" spans="1:15" ht="13.5" customHeight="1">
      <c r="A196" s="191"/>
      <c r="B196" s="203"/>
      <c r="C196" s="180"/>
      <c r="D196" s="204"/>
      <c r="E196" s="461" t="s">
        <v>372</v>
      </c>
      <c r="F196" s="462"/>
      <c r="G196" s="463">
        <v>0</v>
      </c>
      <c r="H196" s="202"/>
      <c r="I196" s="202"/>
      <c r="J196" s="193"/>
      <c r="K196" s="456"/>
      <c r="L196" s="454"/>
      <c r="M196" s="454"/>
      <c r="O196" s="452">
        <f>IF(G196=0,0,1)</f>
        <v>0</v>
      </c>
    </row>
    <row r="197" spans="1:15" ht="13.5" customHeight="1">
      <c r="A197" s="191"/>
      <c r="B197" s="203"/>
      <c r="C197" s="180"/>
      <c r="D197" s="204"/>
      <c r="E197" s="461" t="s">
        <v>372</v>
      </c>
      <c r="F197" s="462"/>
      <c r="G197" s="463">
        <v>0</v>
      </c>
      <c r="H197" s="202"/>
      <c r="I197" s="202"/>
      <c r="J197" s="193"/>
      <c r="K197" s="456"/>
      <c r="L197" s="454"/>
      <c r="M197" s="454"/>
      <c r="O197" s="452">
        <f>IF(G197=0,0,1)</f>
        <v>0</v>
      </c>
    </row>
    <row r="198" spans="1:15" ht="13.5" customHeight="1">
      <c r="A198" s="191"/>
      <c r="B198" s="203"/>
      <c r="C198" s="180"/>
      <c r="D198" s="204"/>
      <c r="E198" s="461" t="s">
        <v>372</v>
      </c>
      <c r="F198" s="462"/>
      <c r="G198" s="463">
        <v>0</v>
      </c>
      <c r="H198" s="202"/>
      <c r="I198" s="202"/>
      <c r="J198" s="193"/>
      <c r="K198" s="456"/>
      <c r="L198" s="454"/>
      <c r="M198" s="454"/>
      <c r="O198" s="452">
        <f>IF(G198=0,0,1)</f>
        <v>0</v>
      </c>
    </row>
    <row r="199" spans="1:15" ht="13.5" customHeight="1">
      <c r="A199" s="191"/>
      <c r="B199" s="203"/>
      <c r="C199" s="180"/>
      <c r="D199" s="204"/>
      <c r="E199" s="461" t="s">
        <v>372</v>
      </c>
      <c r="F199" s="462"/>
      <c r="G199" s="463">
        <v>0</v>
      </c>
      <c r="H199" s="202"/>
      <c r="I199" s="202"/>
      <c r="J199" s="193"/>
      <c r="K199" s="456"/>
      <c r="L199" s="454"/>
      <c r="M199" s="454"/>
      <c r="O199" s="452">
        <f>IF(G199=0,0,1)</f>
        <v>0</v>
      </c>
    </row>
    <row r="200" spans="1:15" ht="13.5" customHeight="1">
      <c r="A200" s="191"/>
      <c r="B200" s="203"/>
      <c r="C200" s="180"/>
      <c r="D200" s="204" t="s">
        <v>395</v>
      </c>
      <c r="E200" s="207"/>
      <c r="F200" s="217"/>
      <c r="G200" s="209"/>
      <c r="H200" s="202"/>
      <c r="I200" s="202"/>
      <c r="J200" s="193"/>
      <c r="K200" s="457">
        <f>SUM(G201:G205)</f>
        <v>0</v>
      </c>
      <c r="L200" s="458">
        <f>VLOOKUP(D200,'1_貸借対照表'!D:F,3,0)</f>
        <v>0</v>
      </c>
      <c r="M200" s="453" t="str">
        <f>IF(K200=L200,"OK","NG")</f>
        <v>OK</v>
      </c>
      <c r="O200" s="452">
        <f>IF(SUM(O201:O205)&gt;0,1,0)</f>
        <v>0</v>
      </c>
    </row>
    <row r="201" spans="1:15" ht="13.5" customHeight="1">
      <c r="A201" s="191"/>
      <c r="B201" s="203"/>
      <c r="C201" s="180"/>
      <c r="D201" s="204"/>
      <c r="E201" s="461" t="s">
        <v>372</v>
      </c>
      <c r="F201" s="462"/>
      <c r="G201" s="463">
        <v>0</v>
      </c>
      <c r="H201" s="202"/>
      <c r="I201" s="202"/>
      <c r="J201" s="193"/>
      <c r="K201" s="456"/>
      <c r="L201" s="454"/>
      <c r="M201" s="454"/>
      <c r="O201" s="452">
        <f>IF(G201=0,0,1)</f>
        <v>0</v>
      </c>
    </row>
    <row r="202" spans="1:15" ht="13.5" customHeight="1">
      <c r="A202" s="191"/>
      <c r="B202" s="203"/>
      <c r="C202" s="180"/>
      <c r="D202" s="204"/>
      <c r="E202" s="461" t="s">
        <v>372</v>
      </c>
      <c r="F202" s="462"/>
      <c r="G202" s="463">
        <v>0</v>
      </c>
      <c r="H202" s="202"/>
      <c r="I202" s="202"/>
      <c r="J202" s="193"/>
      <c r="K202" s="456"/>
      <c r="L202" s="454"/>
      <c r="M202" s="454"/>
      <c r="O202" s="452">
        <f>IF(G202=0,0,1)</f>
        <v>0</v>
      </c>
    </row>
    <row r="203" spans="1:15" ht="13.5" customHeight="1">
      <c r="A203" s="191"/>
      <c r="B203" s="203"/>
      <c r="C203" s="180"/>
      <c r="D203" s="204"/>
      <c r="E203" s="461" t="s">
        <v>372</v>
      </c>
      <c r="F203" s="462"/>
      <c r="G203" s="463">
        <v>0</v>
      </c>
      <c r="H203" s="202"/>
      <c r="I203" s="202"/>
      <c r="J203" s="193"/>
      <c r="K203" s="456"/>
      <c r="L203" s="454"/>
      <c r="M203" s="454"/>
      <c r="O203" s="452">
        <f>IF(G203=0,0,1)</f>
        <v>0</v>
      </c>
    </row>
    <row r="204" spans="1:15" ht="13.5" customHeight="1">
      <c r="A204" s="191"/>
      <c r="B204" s="203"/>
      <c r="C204" s="180"/>
      <c r="D204" s="204"/>
      <c r="E204" s="461" t="s">
        <v>372</v>
      </c>
      <c r="F204" s="462"/>
      <c r="G204" s="463">
        <v>0</v>
      </c>
      <c r="H204" s="202"/>
      <c r="I204" s="202"/>
      <c r="J204" s="193"/>
      <c r="K204" s="456"/>
      <c r="L204" s="454"/>
      <c r="M204" s="454"/>
      <c r="O204" s="452">
        <f>IF(G204=0,0,1)</f>
        <v>0</v>
      </c>
    </row>
    <row r="205" spans="1:15" ht="13.5" customHeight="1">
      <c r="A205" s="191"/>
      <c r="B205" s="203"/>
      <c r="C205" s="180"/>
      <c r="D205" s="204"/>
      <c r="E205" s="461" t="s">
        <v>372</v>
      </c>
      <c r="F205" s="462"/>
      <c r="G205" s="463">
        <v>0</v>
      </c>
      <c r="H205" s="202"/>
      <c r="I205" s="202"/>
      <c r="J205" s="193"/>
      <c r="K205" s="456"/>
      <c r="L205" s="454"/>
      <c r="M205" s="454"/>
      <c r="O205" s="452">
        <f>IF(G205=0,0,1)</f>
        <v>0</v>
      </c>
    </row>
    <row r="206" spans="1:15" ht="13.5" customHeight="1">
      <c r="A206" s="191"/>
      <c r="B206" s="203"/>
      <c r="C206" s="180"/>
      <c r="D206" s="204" t="str">
        <f>集計・按分!D47</f>
        <v>預り金</v>
      </c>
      <c r="E206" s="204"/>
      <c r="F206" s="208"/>
      <c r="G206" s="209"/>
      <c r="H206" s="202"/>
      <c r="I206" s="202"/>
      <c r="J206" s="193"/>
      <c r="K206" s="457">
        <f>SUM(G207:G211)</f>
        <v>0</v>
      </c>
      <c r="L206" s="458">
        <f>VLOOKUP(D206,'1_貸借対照表'!D:F,3,0)</f>
        <v>0</v>
      </c>
      <c r="M206" s="453" t="str">
        <f>IF(K206=L206,"OK","NG")</f>
        <v>OK</v>
      </c>
      <c r="O206" s="452">
        <f>IF(SUM(O207:O211)&gt;0,1,0)</f>
        <v>0</v>
      </c>
    </row>
    <row r="207" spans="1:15" ht="13.5" customHeight="1">
      <c r="A207" s="191"/>
      <c r="B207" s="203"/>
      <c r="C207" s="180"/>
      <c r="D207" s="204"/>
      <c r="E207" s="461" t="s">
        <v>396</v>
      </c>
      <c r="F207" s="477"/>
      <c r="G207" s="478">
        <v>0</v>
      </c>
      <c r="H207" s="202"/>
      <c r="I207" s="202"/>
      <c r="J207" s="193"/>
      <c r="K207" s="456"/>
      <c r="L207" s="454"/>
      <c r="M207" s="454"/>
      <c r="O207" s="452">
        <f>IF(G207=0,0,1)</f>
        <v>0</v>
      </c>
    </row>
    <row r="208" spans="1:15" ht="13.5" customHeight="1">
      <c r="A208" s="191"/>
      <c r="B208" s="203"/>
      <c r="C208" s="180"/>
      <c r="D208" s="204"/>
      <c r="E208" s="461" t="s">
        <v>397</v>
      </c>
      <c r="F208" s="477"/>
      <c r="G208" s="478">
        <v>0</v>
      </c>
      <c r="H208" s="202"/>
      <c r="I208" s="202"/>
      <c r="J208" s="193"/>
      <c r="K208" s="456"/>
      <c r="L208" s="454"/>
      <c r="M208" s="454"/>
      <c r="O208" s="452">
        <f>IF(G208=0,0,1)</f>
        <v>0</v>
      </c>
    </row>
    <row r="209" spans="1:15" ht="13.5" customHeight="1">
      <c r="A209" s="191"/>
      <c r="B209" s="203"/>
      <c r="C209" s="180"/>
      <c r="D209" s="204"/>
      <c r="E209" s="461" t="s">
        <v>372</v>
      </c>
      <c r="F209" s="462"/>
      <c r="G209" s="463">
        <v>0</v>
      </c>
      <c r="H209" s="202"/>
      <c r="I209" s="202"/>
      <c r="J209" s="193"/>
      <c r="K209" s="456"/>
      <c r="L209" s="454"/>
      <c r="M209" s="454"/>
      <c r="O209" s="452">
        <f>IF(G209=0,0,1)</f>
        <v>0</v>
      </c>
    </row>
    <row r="210" spans="1:15" ht="13.5" customHeight="1">
      <c r="A210" s="191"/>
      <c r="B210" s="203"/>
      <c r="C210" s="180"/>
      <c r="D210" s="204"/>
      <c r="E210" s="461" t="s">
        <v>372</v>
      </c>
      <c r="F210" s="462"/>
      <c r="G210" s="463">
        <v>0</v>
      </c>
      <c r="H210" s="202"/>
      <c r="I210" s="202"/>
      <c r="J210" s="193"/>
      <c r="K210" s="456"/>
      <c r="L210" s="454"/>
      <c r="M210" s="454"/>
      <c r="O210" s="452">
        <f>IF(G210=0,0,1)</f>
        <v>0</v>
      </c>
    </row>
    <row r="211" spans="1:15" ht="13.5" customHeight="1">
      <c r="A211" s="191"/>
      <c r="B211" s="203"/>
      <c r="C211" s="180"/>
      <c r="D211" s="204"/>
      <c r="E211" s="461" t="s">
        <v>372</v>
      </c>
      <c r="F211" s="462"/>
      <c r="G211" s="463">
        <v>0</v>
      </c>
      <c r="H211" s="202"/>
      <c r="I211" s="202"/>
      <c r="J211" s="193"/>
      <c r="K211" s="456"/>
      <c r="L211" s="454"/>
      <c r="M211" s="454"/>
      <c r="O211" s="452">
        <f>IF(G211=0,0,1)</f>
        <v>0</v>
      </c>
    </row>
    <row r="212" spans="1:15" ht="13.5" customHeight="1">
      <c r="A212" s="191"/>
      <c r="B212" s="203"/>
      <c r="C212" s="180"/>
      <c r="D212" s="218" t="s">
        <v>398</v>
      </c>
      <c r="E212" s="218"/>
      <c r="F212" s="220"/>
      <c r="G212" s="209"/>
      <c r="H212" s="202"/>
      <c r="I212" s="202"/>
      <c r="J212" s="193"/>
      <c r="K212" s="457">
        <f>SUM(G213:G217)</f>
        <v>0</v>
      </c>
      <c r="L212" s="458">
        <f>VLOOKUP(D212,'1_貸借対照表'!D:F,3,0)</f>
        <v>0</v>
      </c>
      <c r="M212" s="453" t="str">
        <f>IF(K212=L212,"OK","NG")</f>
        <v>OK</v>
      </c>
      <c r="O212" s="452">
        <f>IF(SUM(O213:O217)&gt;0,1,0)</f>
        <v>0</v>
      </c>
    </row>
    <row r="213" spans="1:15" ht="13.5" customHeight="1">
      <c r="A213" s="191"/>
      <c r="B213" s="203"/>
      <c r="C213" s="180"/>
      <c r="D213" s="218"/>
      <c r="E213" s="461" t="s">
        <v>372</v>
      </c>
      <c r="F213" s="462"/>
      <c r="G213" s="463">
        <v>0</v>
      </c>
      <c r="H213" s="202"/>
      <c r="I213" s="202"/>
      <c r="J213" s="193"/>
      <c r="K213" s="456"/>
      <c r="L213" s="454"/>
      <c r="M213" s="454"/>
      <c r="O213" s="452">
        <f>IF(G213=0,0,1)</f>
        <v>0</v>
      </c>
    </row>
    <row r="214" spans="1:15" ht="13.5" customHeight="1">
      <c r="A214" s="191"/>
      <c r="B214" s="203"/>
      <c r="C214" s="180"/>
      <c r="D214" s="218"/>
      <c r="E214" s="461" t="s">
        <v>372</v>
      </c>
      <c r="F214" s="462"/>
      <c r="G214" s="463">
        <v>0</v>
      </c>
      <c r="H214" s="202"/>
      <c r="I214" s="202"/>
      <c r="J214" s="193"/>
      <c r="K214" s="456"/>
      <c r="L214" s="454"/>
      <c r="M214" s="454"/>
      <c r="O214" s="452">
        <f>IF(G214=0,0,1)</f>
        <v>0</v>
      </c>
    </row>
    <row r="215" spans="1:15" ht="13.5" customHeight="1">
      <c r="A215" s="191"/>
      <c r="B215" s="203"/>
      <c r="C215" s="180"/>
      <c r="D215" s="218"/>
      <c r="E215" s="461" t="s">
        <v>372</v>
      </c>
      <c r="F215" s="462"/>
      <c r="G215" s="463">
        <v>0</v>
      </c>
      <c r="H215" s="202"/>
      <c r="I215" s="202"/>
      <c r="J215" s="193"/>
      <c r="K215" s="456"/>
      <c r="L215" s="454"/>
      <c r="M215" s="454"/>
      <c r="O215" s="452">
        <f>IF(G215=0,0,1)</f>
        <v>0</v>
      </c>
    </row>
    <row r="216" spans="1:15" ht="13.5" customHeight="1">
      <c r="A216" s="191"/>
      <c r="B216" s="203"/>
      <c r="C216" s="180"/>
      <c r="D216" s="218"/>
      <c r="E216" s="461" t="s">
        <v>372</v>
      </c>
      <c r="F216" s="462"/>
      <c r="G216" s="463">
        <v>0</v>
      </c>
      <c r="H216" s="202"/>
      <c r="I216" s="202"/>
      <c r="J216" s="193"/>
      <c r="K216" s="456"/>
      <c r="L216" s="454"/>
      <c r="M216" s="454"/>
      <c r="O216" s="452">
        <f>IF(G216=0,0,1)</f>
        <v>0</v>
      </c>
    </row>
    <row r="217" spans="1:15" ht="13.5" customHeight="1">
      <c r="A217" s="191"/>
      <c r="B217" s="203"/>
      <c r="C217" s="180"/>
      <c r="D217" s="218"/>
      <c r="E217" s="461" t="s">
        <v>370</v>
      </c>
      <c r="F217" s="475"/>
      <c r="G217" s="476">
        <v>0</v>
      </c>
      <c r="H217" s="202"/>
      <c r="I217" s="202"/>
      <c r="J217" s="193"/>
      <c r="K217" s="456"/>
      <c r="L217" s="454"/>
      <c r="M217" s="454"/>
      <c r="O217" s="452">
        <f>IF(G217=0,0,1)</f>
        <v>0</v>
      </c>
    </row>
    <row r="218" spans="1:15" ht="13.5" customHeight="1">
      <c r="A218" s="191"/>
      <c r="B218" s="203"/>
      <c r="C218" s="180"/>
      <c r="D218" s="204" t="s">
        <v>399</v>
      </c>
      <c r="E218" s="207"/>
      <c r="F218" s="217"/>
      <c r="G218" s="209"/>
      <c r="H218" s="202"/>
      <c r="I218" s="202"/>
      <c r="J218" s="193"/>
      <c r="K218" s="457">
        <f>SUM(G219:G223)</f>
        <v>0</v>
      </c>
      <c r="L218" s="458">
        <f>VLOOKUP(D218,'1_貸借対照表'!D:F,3,0)</f>
        <v>0</v>
      </c>
      <c r="M218" s="453" t="str">
        <f>IF(K218=L218,"OK","NG")</f>
        <v>OK</v>
      </c>
      <c r="O218" s="452">
        <f>IF(SUM(O219:O223)&gt;0,1,0)</f>
        <v>0</v>
      </c>
    </row>
    <row r="219" spans="1:15" ht="13.5" customHeight="1">
      <c r="A219" s="191"/>
      <c r="B219" s="203"/>
      <c r="C219" s="180"/>
      <c r="D219" s="204"/>
      <c r="E219" s="471" t="s">
        <v>400</v>
      </c>
      <c r="F219" s="472"/>
      <c r="G219" s="473">
        <v>0</v>
      </c>
      <c r="H219" s="202"/>
      <c r="I219" s="202"/>
      <c r="J219" s="193"/>
      <c r="K219" s="456"/>
      <c r="L219" s="454"/>
      <c r="M219" s="454"/>
      <c r="O219" s="452">
        <f>IF(G219=0,0,1)</f>
        <v>0</v>
      </c>
    </row>
    <row r="220" spans="1:15" ht="13.5" customHeight="1">
      <c r="A220" s="191"/>
      <c r="B220" s="203"/>
      <c r="C220" s="180"/>
      <c r="D220" s="204"/>
      <c r="E220" s="471" t="s">
        <v>400</v>
      </c>
      <c r="F220" s="472"/>
      <c r="G220" s="473">
        <v>0</v>
      </c>
      <c r="H220" s="202"/>
      <c r="I220" s="202"/>
      <c r="J220" s="193"/>
      <c r="K220" s="456"/>
      <c r="L220" s="454"/>
      <c r="M220" s="454"/>
      <c r="O220" s="452">
        <f>IF(G220=0,0,1)</f>
        <v>0</v>
      </c>
    </row>
    <row r="221" spans="1:15" ht="13.5" customHeight="1">
      <c r="A221" s="191"/>
      <c r="B221" s="203"/>
      <c r="C221" s="180"/>
      <c r="D221" s="204"/>
      <c r="E221" s="471" t="s">
        <v>400</v>
      </c>
      <c r="F221" s="472"/>
      <c r="G221" s="473">
        <v>0</v>
      </c>
      <c r="H221" s="202"/>
      <c r="I221" s="202"/>
      <c r="J221" s="193"/>
      <c r="K221" s="456"/>
      <c r="L221" s="454"/>
      <c r="M221" s="454"/>
      <c r="O221" s="452">
        <f>IF(G221=0,0,1)</f>
        <v>0</v>
      </c>
    </row>
    <row r="222" spans="1:15" ht="13.5" customHeight="1">
      <c r="A222" s="191"/>
      <c r="B222" s="203"/>
      <c r="C222" s="180"/>
      <c r="D222" s="204"/>
      <c r="E222" s="471" t="s">
        <v>400</v>
      </c>
      <c r="F222" s="472"/>
      <c r="G222" s="473">
        <v>0</v>
      </c>
      <c r="H222" s="202"/>
      <c r="I222" s="202"/>
      <c r="J222" s="193"/>
      <c r="K222" s="456"/>
      <c r="L222" s="454"/>
      <c r="M222" s="454"/>
      <c r="O222" s="452">
        <f>IF(G222=0,0,1)</f>
        <v>0</v>
      </c>
    </row>
    <row r="223" spans="1:15" ht="13.5" customHeight="1">
      <c r="A223" s="191"/>
      <c r="B223" s="203"/>
      <c r="C223" s="180"/>
      <c r="D223" s="204"/>
      <c r="E223" s="471" t="s">
        <v>400</v>
      </c>
      <c r="F223" s="472"/>
      <c r="G223" s="473">
        <v>0</v>
      </c>
      <c r="H223" s="202"/>
      <c r="I223" s="202"/>
      <c r="J223" s="193"/>
      <c r="K223" s="456"/>
      <c r="L223" s="454"/>
      <c r="M223" s="454"/>
      <c r="O223" s="452">
        <f>IF(G223=0,0,1)</f>
        <v>0</v>
      </c>
    </row>
    <row r="224" spans="1:15" ht="13.5" customHeight="1">
      <c r="A224" s="191"/>
      <c r="B224" s="203"/>
      <c r="C224" s="180"/>
      <c r="D224" s="204" t="str">
        <f>集計・按分!D50</f>
        <v>役員借入金</v>
      </c>
      <c r="E224" s="204"/>
      <c r="F224" s="208"/>
      <c r="G224" s="209"/>
      <c r="H224" s="202"/>
      <c r="I224" s="202"/>
      <c r="J224" s="193"/>
      <c r="K224" s="457">
        <f>SUM(G225:G229)</f>
        <v>0</v>
      </c>
      <c r="L224" s="458">
        <f>VLOOKUP(D224,'1_貸借対照表'!D:F,3,0)</f>
        <v>0</v>
      </c>
      <c r="M224" s="453" t="str">
        <f>IF(K224=L224,"OK","NG")</f>
        <v>OK</v>
      </c>
      <c r="O224" s="452">
        <f>IF(SUM(O225:O229)&gt;0,1,0)</f>
        <v>0</v>
      </c>
    </row>
    <row r="225" spans="1:15" ht="13.5" customHeight="1">
      <c r="A225" s="191"/>
      <c r="B225" s="203"/>
      <c r="C225" s="180"/>
      <c r="D225" s="204"/>
      <c r="E225" s="471" t="s">
        <v>401</v>
      </c>
      <c r="F225" s="472"/>
      <c r="G225" s="473">
        <v>0</v>
      </c>
      <c r="H225" s="202"/>
      <c r="I225" s="202"/>
      <c r="J225" s="193"/>
      <c r="K225" s="456"/>
      <c r="L225" s="454"/>
      <c r="M225" s="454"/>
      <c r="O225" s="452">
        <f>IF(G225=0,0,1)</f>
        <v>0</v>
      </c>
    </row>
    <row r="226" spans="1:15" ht="13.5" customHeight="1">
      <c r="A226" s="191"/>
      <c r="B226" s="203"/>
      <c r="C226" s="180"/>
      <c r="D226" s="204"/>
      <c r="E226" s="471" t="s">
        <v>400</v>
      </c>
      <c r="F226" s="472"/>
      <c r="G226" s="473">
        <v>0</v>
      </c>
      <c r="H226" s="202"/>
      <c r="I226" s="202"/>
      <c r="J226" s="193"/>
      <c r="K226" s="456"/>
      <c r="L226" s="454"/>
      <c r="M226" s="454"/>
      <c r="O226" s="452">
        <f>IF(G226=0,0,1)</f>
        <v>0</v>
      </c>
    </row>
    <row r="227" spans="1:15" ht="13.5" customHeight="1">
      <c r="A227" s="191"/>
      <c r="B227" s="203"/>
      <c r="C227" s="180"/>
      <c r="D227" s="204"/>
      <c r="E227" s="471" t="s">
        <v>400</v>
      </c>
      <c r="F227" s="472"/>
      <c r="G227" s="473">
        <v>0</v>
      </c>
      <c r="H227" s="202"/>
      <c r="I227" s="202"/>
      <c r="J227" s="193"/>
      <c r="K227" s="456"/>
      <c r="L227" s="454"/>
      <c r="M227" s="454"/>
      <c r="O227" s="452">
        <f>IF(G227=0,0,1)</f>
        <v>0</v>
      </c>
    </row>
    <row r="228" spans="1:15" ht="13.5" customHeight="1">
      <c r="A228" s="191"/>
      <c r="B228" s="203"/>
      <c r="C228" s="180"/>
      <c r="D228" s="204"/>
      <c r="E228" s="471" t="s">
        <v>400</v>
      </c>
      <c r="F228" s="472"/>
      <c r="G228" s="473">
        <v>0</v>
      </c>
      <c r="H228" s="202"/>
      <c r="I228" s="202"/>
      <c r="J228" s="193"/>
      <c r="K228" s="456"/>
      <c r="L228" s="454"/>
      <c r="M228" s="454"/>
      <c r="O228" s="452">
        <f>IF(G228=0,0,1)</f>
        <v>0</v>
      </c>
    </row>
    <row r="229" spans="1:15" ht="13.5" customHeight="1">
      <c r="A229" s="191"/>
      <c r="B229" s="203"/>
      <c r="C229" s="180"/>
      <c r="D229" s="204"/>
      <c r="E229" s="471" t="s">
        <v>400</v>
      </c>
      <c r="F229" s="472"/>
      <c r="G229" s="474">
        <v>0</v>
      </c>
      <c r="H229" s="202"/>
      <c r="I229" s="202"/>
      <c r="J229" s="193"/>
      <c r="K229" s="456"/>
      <c r="L229" s="454"/>
      <c r="M229" s="454"/>
      <c r="O229" s="452">
        <f>IF(G229=0,0,1)</f>
        <v>0</v>
      </c>
    </row>
    <row r="230" spans="1:15" ht="13.5" customHeight="1">
      <c r="A230" s="191"/>
      <c r="B230" s="200"/>
      <c r="C230" s="181"/>
      <c r="D230" s="201" t="s">
        <v>354</v>
      </c>
      <c r="E230" s="210"/>
      <c r="F230" s="211"/>
      <c r="G230" s="216"/>
      <c r="H230" s="213">
        <f>SUM(G163:G229)</f>
        <v>0</v>
      </c>
      <c r="I230" s="202"/>
      <c r="J230" s="193"/>
      <c r="K230" s="456"/>
      <c r="L230" s="454"/>
      <c r="M230" s="454"/>
      <c r="O230" s="482">
        <v>1</v>
      </c>
    </row>
    <row r="231" spans="1:15" ht="13.5" customHeight="1">
      <c r="A231" s="191"/>
      <c r="B231" s="200"/>
      <c r="C231" s="181" t="s">
        <v>344</v>
      </c>
      <c r="D231" s="201" t="s">
        <v>355</v>
      </c>
      <c r="E231" s="210"/>
      <c r="F231" s="211"/>
      <c r="G231" s="202"/>
      <c r="H231" s="202"/>
      <c r="I231" s="202"/>
      <c r="J231" s="193"/>
      <c r="K231" s="456"/>
      <c r="L231" s="454"/>
      <c r="M231" s="454"/>
      <c r="O231" s="482">
        <v>1</v>
      </c>
    </row>
    <row r="232" spans="1:15" ht="13.5" customHeight="1">
      <c r="A232" s="191"/>
      <c r="B232" s="203"/>
      <c r="C232" s="180"/>
      <c r="D232" s="204" t="str">
        <f>集計・按分!D61</f>
        <v>長期借入金</v>
      </c>
      <c r="E232" s="204"/>
      <c r="F232" s="208"/>
      <c r="G232" s="209"/>
      <c r="H232" s="202"/>
      <c r="I232" s="202"/>
      <c r="J232" s="193"/>
      <c r="K232" s="457">
        <f>SUM(G233:G237)</f>
        <v>0</v>
      </c>
      <c r="L232" s="458">
        <f>VLOOKUP(D232,'1_貸借対照表'!D:F,3,0)</f>
        <v>0</v>
      </c>
      <c r="M232" s="453" t="str">
        <f>IF(K232=L232,"OK","NG")</f>
        <v>OK</v>
      </c>
      <c r="O232" s="452">
        <f>IF(SUM(O233:O237)&gt;0,1,0)</f>
        <v>0</v>
      </c>
    </row>
    <row r="233" spans="1:15" ht="13.5" customHeight="1">
      <c r="A233" s="191"/>
      <c r="B233" s="203"/>
      <c r="C233" s="180"/>
      <c r="D233" s="204"/>
      <c r="E233" s="471" t="s">
        <v>401</v>
      </c>
      <c r="F233" s="472"/>
      <c r="G233" s="473">
        <v>0</v>
      </c>
      <c r="H233" s="202"/>
      <c r="I233" s="202"/>
      <c r="J233" s="193"/>
      <c r="K233" s="456"/>
      <c r="L233" s="454"/>
      <c r="M233" s="454"/>
      <c r="O233" s="452">
        <f>IF(G233=0,0,1)</f>
        <v>0</v>
      </c>
    </row>
    <row r="234" spans="1:15" ht="13.5" customHeight="1">
      <c r="A234" s="191"/>
      <c r="B234" s="203"/>
      <c r="C234" s="180"/>
      <c r="D234" s="204"/>
      <c r="E234" s="471" t="s">
        <v>400</v>
      </c>
      <c r="F234" s="472"/>
      <c r="G234" s="473">
        <v>0</v>
      </c>
      <c r="H234" s="202"/>
      <c r="I234" s="202"/>
      <c r="J234" s="193"/>
      <c r="K234" s="456"/>
      <c r="L234" s="454"/>
      <c r="M234" s="454"/>
      <c r="O234" s="452">
        <f>IF(G234=0,0,1)</f>
        <v>0</v>
      </c>
    </row>
    <row r="235" spans="1:15" ht="13.5" customHeight="1">
      <c r="A235" s="191"/>
      <c r="B235" s="203"/>
      <c r="C235" s="180"/>
      <c r="D235" s="204"/>
      <c r="E235" s="471" t="s">
        <v>400</v>
      </c>
      <c r="F235" s="472"/>
      <c r="G235" s="473">
        <v>0</v>
      </c>
      <c r="H235" s="202"/>
      <c r="I235" s="202"/>
      <c r="J235" s="193"/>
      <c r="K235" s="456"/>
      <c r="L235" s="454"/>
      <c r="M235" s="454"/>
      <c r="O235" s="452">
        <f>IF(G235=0,0,1)</f>
        <v>0</v>
      </c>
    </row>
    <row r="236" spans="1:15" ht="13.5" customHeight="1">
      <c r="A236" s="191"/>
      <c r="B236" s="203"/>
      <c r="C236" s="180"/>
      <c r="D236" s="204"/>
      <c r="E236" s="471" t="s">
        <v>400</v>
      </c>
      <c r="F236" s="472"/>
      <c r="G236" s="473">
        <v>0</v>
      </c>
      <c r="H236" s="202"/>
      <c r="I236" s="202"/>
      <c r="J236" s="193"/>
      <c r="K236" s="456"/>
      <c r="L236" s="454"/>
      <c r="M236" s="454"/>
      <c r="O236" s="452">
        <f>IF(G236=0,0,1)</f>
        <v>0</v>
      </c>
    </row>
    <row r="237" spans="1:15" ht="13.5" customHeight="1">
      <c r="A237" s="191"/>
      <c r="B237" s="203"/>
      <c r="C237" s="180"/>
      <c r="D237" s="204"/>
      <c r="E237" s="471" t="s">
        <v>400</v>
      </c>
      <c r="F237" s="472"/>
      <c r="G237" s="474">
        <v>0</v>
      </c>
      <c r="H237" s="202"/>
      <c r="I237" s="202"/>
      <c r="J237" s="193"/>
      <c r="K237" s="456"/>
      <c r="L237" s="454"/>
      <c r="M237" s="454"/>
      <c r="O237" s="452">
        <f>IF(G237=0,0,1)</f>
        <v>0</v>
      </c>
    </row>
    <row r="238" spans="1:15" ht="13.5" customHeight="1">
      <c r="A238" s="191"/>
      <c r="B238" s="200"/>
      <c r="C238" s="201"/>
      <c r="D238" s="201" t="s">
        <v>356</v>
      </c>
      <c r="E238" s="210"/>
      <c r="F238" s="211"/>
      <c r="G238" s="216"/>
      <c r="H238" s="215">
        <f>SUM(G233:G237)</f>
        <v>0</v>
      </c>
      <c r="I238" s="213"/>
      <c r="J238" s="193"/>
      <c r="K238" s="456"/>
      <c r="L238" s="454"/>
      <c r="M238" s="454"/>
      <c r="O238" s="482">
        <v>1</v>
      </c>
    </row>
    <row r="239" spans="1:15" ht="13.5" customHeight="1">
      <c r="A239" s="191"/>
      <c r="B239" s="221"/>
      <c r="C239" s="201" t="s">
        <v>357</v>
      </c>
      <c r="D239" s="201"/>
      <c r="E239" s="201"/>
      <c r="F239" s="211"/>
      <c r="G239" s="202"/>
      <c r="H239" s="212"/>
      <c r="I239" s="215">
        <f>+H230+H238</f>
        <v>0</v>
      </c>
      <c r="J239" s="193"/>
      <c r="K239" s="456"/>
      <c r="L239" s="454"/>
      <c r="M239" s="454"/>
      <c r="O239" s="482">
        <v>1</v>
      </c>
    </row>
    <row r="240" spans="1:15" ht="13.5" customHeight="1" thickBot="1">
      <c r="A240" s="191"/>
      <c r="B240" s="222"/>
      <c r="C240" s="223" t="s">
        <v>402</v>
      </c>
      <c r="D240" s="223"/>
      <c r="E240" s="223"/>
      <c r="F240" s="224"/>
      <c r="G240" s="225"/>
      <c r="H240" s="215"/>
      <c r="I240" s="226">
        <f>+I159-I239</f>
        <v>0</v>
      </c>
      <c r="J240" s="193"/>
      <c r="K240" s="456"/>
      <c r="L240" s="454"/>
      <c r="M240" s="454"/>
      <c r="O240" s="482">
        <v>1</v>
      </c>
    </row>
    <row r="241" spans="1:11" ht="13.5" customHeight="1" thickTop="1">
      <c r="A241" s="191"/>
      <c r="B241" s="193"/>
      <c r="C241" s="193"/>
      <c r="D241" s="193"/>
      <c r="E241" s="193"/>
      <c r="F241" s="193"/>
      <c r="G241" s="193"/>
      <c r="H241" s="193"/>
      <c r="I241" s="193"/>
      <c r="J241" s="193"/>
      <c r="K241" s="191"/>
    </row>
    <row r="242" spans="1:11" ht="13.5" customHeight="1">
      <c r="A242"/>
      <c r="B242"/>
      <c r="C242"/>
      <c r="D242"/>
      <c r="E242"/>
      <c r="F242"/>
      <c r="G242"/>
      <c r="H242"/>
      <c r="I242"/>
      <c r="J242" s="188"/>
      <c r="K242" s="188"/>
    </row>
    <row r="243" spans="1:11" ht="13.5" customHeight="1">
      <c r="A243"/>
      <c r="B243"/>
      <c r="C243"/>
      <c r="D243"/>
      <c r="E243"/>
      <c r="F243"/>
      <c r="G243"/>
      <c r="H243"/>
      <c r="I243"/>
      <c r="J243" s="188"/>
      <c r="K243" s="188"/>
    </row>
    <row r="244" spans="1:11" ht="13.5" customHeight="1">
      <c r="A244"/>
      <c r="B244"/>
      <c r="C244"/>
      <c r="D244"/>
      <c r="E244"/>
      <c r="F244"/>
      <c r="G244"/>
      <c r="H244"/>
      <c r="I244"/>
      <c r="J244" s="188"/>
      <c r="K244" s="188"/>
    </row>
    <row r="245" spans="1:11" ht="13.5" customHeight="1">
      <c r="A245"/>
      <c r="B245"/>
      <c r="C245"/>
      <c r="D245"/>
      <c r="E245"/>
      <c r="F245"/>
      <c r="G245"/>
      <c r="H245"/>
      <c r="I245"/>
      <c r="J245" s="188"/>
      <c r="K245" s="188"/>
    </row>
    <row r="246" spans="1:11" ht="13.5" customHeight="1">
      <c r="A246"/>
      <c r="B246"/>
      <c r="C246"/>
      <c r="D246"/>
      <c r="E246"/>
      <c r="F246"/>
      <c r="G246"/>
      <c r="H246"/>
      <c r="I246"/>
      <c r="J246" s="188"/>
      <c r="K246" s="188"/>
    </row>
    <row r="247" spans="1:11" ht="13.5" customHeight="1">
      <c r="A247"/>
      <c r="B247"/>
      <c r="C247"/>
      <c r="D247"/>
      <c r="E247"/>
      <c r="F247"/>
      <c r="G247"/>
      <c r="H247"/>
      <c r="I247"/>
      <c r="J247" s="188"/>
      <c r="K247" s="188"/>
    </row>
    <row r="248" spans="1:11" ht="13.5" customHeight="1">
      <c r="A248"/>
      <c r="B248"/>
      <c r="C248"/>
      <c r="D248"/>
      <c r="E248"/>
      <c r="F248"/>
      <c r="G248"/>
      <c r="H248"/>
      <c r="I248"/>
      <c r="J248" s="188"/>
      <c r="K248" s="188"/>
    </row>
    <row r="249" spans="1:11" ht="13.5" customHeight="1">
      <c r="A249"/>
      <c r="B249"/>
      <c r="C249"/>
      <c r="D249"/>
      <c r="E249"/>
      <c r="F249"/>
      <c r="G249"/>
      <c r="H249"/>
      <c r="I249"/>
      <c r="J249" s="188"/>
      <c r="K249" s="188"/>
    </row>
    <row r="250" spans="1:11" ht="13.5" customHeight="1">
      <c r="A250"/>
      <c r="B250"/>
      <c r="C250"/>
      <c r="D250"/>
      <c r="E250"/>
      <c r="F250"/>
      <c r="G250"/>
      <c r="H250"/>
      <c r="I250"/>
      <c r="J250" s="188"/>
      <c r="K250" s="188"/>
    </row>
    <row r="251" spans="1:11" ht="13.5" customHeight="1">
      <c r="A251"/>
      <c r="B251"/>
      <c r="C251"/>
      <c r="D251"/>
      <c r="E251"/>
      <c r="F251"/>
      <c r="G251"/>
      <c r="H251"/>
      <c r="I251"/>
      <c r="J251" s="188"/>
      <c r="K251" s="188"/>
    </row>
    <row r="252" spans="1:11" ht="13.5" customHeight="1">
      <c r="A252"/>
      <c r="B252"/>
      <c r="C252"/>
      <c r="D252"/>
      <c r="E252"/>
      <c r="F252"/>
      <c r="G252"/>
      <c r="H252"/>
      <c r="I252"/>
      <c r="J252" s="188"/>
      <c r="K252" s="188"/>
    </row>
    <row r="253" spans="1:11">
      <c r="A253"/>
      <c r="B253"/>
      <c r="C253"/>
      <c r="D253"/>
      <c r="E253"/>
      <c r="F253"/>
      <c r="G253"/>
      <c r="H253"/>
      <c r="I253"/>
      <c r="J253" s="188"/>
      <c r="K253" s="188"/>
    </row>
  </sheetData>
  <phoneticPr fontId="1"/>
  <conditionalFormatting sqref="H1">
    <cfRule type="expression" dxfId="9" priority="140">
      <formula>$E$5="☓"</formula>
    </cfRule>
  </conditionalFormatting>
  <conditionalFormatting sqref="M1:M1048576">
    <cfRule type="containsText" dxfId="8" priority="2" operator="containsText" text="NG">
      <formula>NOT(ISERROR(SEARCH("NG",M1)))</formula>
    </cfRule>
  </conditionalFormatting>
  <conditionalFormatting sqref="O7:O240">
    <cfRule type="cellIs" dxfId="7" priority="1" operator="equal">
      <formula>0</formula>
    </cfRule>
  </conditionalFormatting>
  <printOptions horizontalCentered="1"/>
  <pageMargins left="0.70866141732283472" right="0.70866141732283472" top="0.74803149606299213" bottom="0.74803149606299213" header="0.31496062992125984" footer="0.31496062992125984"/>
  <pageSetup paperSize="9" scale="21"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4130" r:id="rId4" name="Button 34">
              <controlPr defaultSize="0" print="0" autoFill="0" autoPict="0" macro="[0]!財産目録表示列で絞込">
                <anchor moveWithCells="1" sizeWithCells="1">
                  <from>
                    <xdr:col>15</xdr:col>
                    <xdr:colOff>61913</xdr:colOff>
                    <xdr:row>1</xdr:row>
                    <xdr:rowOff>114300</xdr:rowOff>
                  </from>
                  <to>
                    <xdr:col>16</xdr:col>
                    <xdr:colOff>342900</xdr:colOff>
                    <xdr:row>4</xdr:row>
                    <xdr:rowOff>0</xdr:rowOff>
                  </to>
                </anchor>
              </controlPr>
            </control>
          </mc:Choice>
        </mc:AlternateContent>
        <mc:AlternateContent xmlns:mc="http://schemas.openxmlformats.org/markup-compatibility/2006">
          <mc:Choice Requires="x14">
            <control shapeId="4131" r:id="rId5" name="Button 35">
              <controlPr defaultSize="0" print="0" autoFill="0" autoPict="0" macro="[0]!フィルタ解除">
                <anchor moveWithCells="1" sizeWithCells="1">
                  <from>
                    <xdr:col>16</xdr:col>
                    <xdr:colOff>457200</xdr:colOff>
                    <xdr:row>1</xdr:row>
                    <xdr:rowOff>114300</xdr:rowOff>
                  </from>
                  <to>
                    <xdr:col>17</xdr:col>
                    <xdr:colOff>747713</xdr:colOff>
                    <xdr:row>3</xdr:row>
                    <xdr:rowOff>228600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5" tint="0.59999389629810485"/>
    <pageSetUpPr fitToPage="1"/>
  </sheetPr>
  <dimension ref="A1:J218"/>
  <sheetViews>
    <sheetView zoomScale="90" zoomScaleNormal="90" workbookViewId="0"/>
  </sheetViews>
  <sheetFormatPr defaultColWidth="10.6875" defaultRowHeight="17.649999999999999"/>
  <cols>
    <col min="1" max="1" width="4.1875" style="227" customWidth="1"/>
    <col min="2" max="4" width="3" style="227" customWidth="1"/>
    <col min="5" max="5" width="51.6875" style="227" customWidth="1"/>
    <col min="6" max="6" width="17.6875" style="227" customWidth="1"/>
    <col min="7" max="7" width="13.5" style="227" customWidth="1"/>
    <col min="8" max="8" width="15.8125" style="227" customWidth="1"/>
    <col min="9" max="9" width="4.1875" style="227" customWidth="1"/>
    <col min="10" max="10" width="4.6875" style="484" bestFit="1" customWidth="1"/>
    <col min="11" max="11" width="5.5" customWidth="1"/>
  </cols>
  <sheetData>
    <row r="1" spans="1:10">
      <c r="B1" s="160" t="s">
        <v>403</v>
      </c>
      <c r="C1" s="228"/>
      <c r="D1" s="228"/>
      <c r="E1" s="229"/>
      <c r="F1" s="163" t="str">
        <f>IF(H214='1_貸借対照表'!H63,"◯","✕")</f>
        <v>◯</v>
      </c>
    </row>
    <row r="2" spans="1:10">
      <c r="B2" s="166" t="s">
        <v>11</v>
      </c>
      <c r="C2" s="391"/>
      <c r="D2" s="391"/>
      <c r="E2" s="392" t="str">
        <f>使い方・設定!D24</f>
        <v>NPO法人〇〇〇〇</v>
      </c>
      <c r="F2" s="371"/>
      <c r="G2" s="371"/>
      <c r="H2" s="371"/>
      <c r="I2" s="230"/>
      <c r="J2" s="486"/>
    </row>
    <row r="3" spans="1:10" ht="18.75">
      <c r="A3" s="231"/>
      <c r="B3" s="380" t="s">
        <v>404</v>
      </c>
      <c r="C3" s="381"/>
      <c r="D3" s="382"/>
      <c r="E3" s="382"/>
      <c r="F3" s="382"/>
      <c r="G3" s="382"/>
      <c r="H3" s="383"/>
      <c r="I3" s="232"/>
      <c r="J3" s="488"/>
    </row>
    <row r="4" spans="1:10">
      <c r="A4" s="231"/>
      <c r="B4" s="384" t="str">
        <f>使い方・設定!D26&amp;"　年　"&amp;使い方・設定!F26&amp;"　月　"&amp;使い方・設定!H26&amp;"　日　から　"&amp;使い方・設定!D27&amp;"　"&amp;使い方・設定!E27&amp;"　"&amp;使い方・設定!F27&amp;"　"&amp;使い方・設定!G27&amp;"　"&amp;使い方・設定!H27&amp;""&amp;"　日　まで"</f>
        <v>2018　年　4　月　1　日　から　2019　年　3　月　31　日　まで</v>
      </c>
      <c r="C4" s="385"/>
      <c r="D4" s="385"/>
      <c r="E4" s="385"/>
      <c r="F4" s="386"/>
      <c r="G4" s="386"/>
      <c r="H4" s="386"/>
      <c r="I4" s="233"/>
      <c r="J4" s="488"/>
    </row>
    <row r="5" spans="1:10">
      <c r="A5" s="234"/>
      <c r="B5" s="387"/>
      <c r="C5" s="388"/>
      <c r="D5" s="389"/>
      <c r="E5" s="389"/>
      <c r="F5" s="389"/>
      <c r="G5" s="389"/>
      <c r="H5" s="390" t="s">
        <v>405</v>
      </c>
      <c r="I5" s="235"/>
      <c r="J5" s="486"/>
    </row>
    <row r="6" spans="1:10">
      <c r="A6" s="231"/>
      <c r="B6" s="236" t="s">
        <v>335</v>
      </c>
      <c r="C6" s="237"/>
      <c r="D6" s="237"/>
      <c r="E6" s="238"/>
      <c r="F6" s="239" t="s">
        <v>406</v>
      </c>
      <c r="G6" s="240"/>
      <c r="H6" s="241"/>
      <c r="I6" s="233"/>
      <c r="J6" s="483" t="s">
        <v>558</v>
      </c>
    </row>
    <row r="7" spans="1:10">
      <c r="A7" s="234"/>
      <c r="B7" s="338" t="s">
        <v>561</v>
      </c>
      <c r="C7" s="339"/>
      <c r="D7" s="339"/>
      <c r="E7" s="339"/>
      <c r="F7" s="340"/>
      <c r="G7" s="341"/>
      <c r="H7" s="252"/>
      <c r="I7" s="242"/>
      <c r="J7" s="482">
        <v>1</v>
      </c>
    </row>
    <row r="8" spans="1:10">
      <c r="A8" s="234"/>
      <c r="B8" s="342"/>
      <c r="C8" s="343" t="s">
        <v>338</v>
      </c>
      <c r="D8" s="344" t="s">
        <v>407</v>
      </c>
      <c r="E8" s="345"/>
      <c r="F8" s="243"/>
      <c r="G8" s="244"/>
      <c r="H8" s="245"/>
      <c r="I8" s="242"/>
      <c r="J8" s="452">
        <f>IF(SUM(J9:J20)&gt;0,1,0)</f>
        <v>0</v>
      </c>
    </row>
    <row r="9" spans="1:10">
      <c r="A9" s="234"/>
      <c r="B9" s="346"/>
      <c r="C9" s="347"/>
      <c r="D9" s="348" t="s">
        <v>408</v>
      </c>
      <c r="E9" s="349"/>
      <c r="F9" s="249">
        <f>集計・按分!Q65</f>
        <v>0</v>
      </c>
      <c r="G9" s="246" t="str">
        <f>IF(AND(F9&gt;0,SUM(F10:$F$20)=0),SUM(F9),"")</f>
        <v/>
      </c>
      <c r="H9" s="245"/>
      <c r="I9" s="242"/>
      <c r="J9" s="452">
        <f t="shared" ref="J9:J20" si="0">IF(F9=0,0,1)</f>
        <v>0</v>
      </c>
    </row>
    <row r="10" spans="1:10">
      <c r="A10" s="234"/>
      <c r="B10" s="346"/>
      <c r="C10" s="347"/>
      <c r="D10" s="348" t="s">
        <v>409</v>
      </c>
      <c r="E10" s="349"/>
      <c r="F10" s="255">
        <f>集計・按分!Q66</f>
        <v>0</v>
      </c>
      <c r="G10" s="246" t="str">
        <f>IF(AND(F10&gt;0,SUM(F11:$F$20)=0),SUM($F$9:F10),"")</f>
        <v/>
      </c>
      <c r="H10" s="245"/>
      <c r="I10" s="242"/>
      <c r="J10" s="452">
        <f t="shared" si="0"/>
        <v>0</v>
      </c>
    </row>
    <row r="11" spans="1:10">
      <c r="A11" s="234"/>
      <c r="B11" s="346"/>
      <c r="C11" s="347"/>
      <c r="D11" s="348" t="str">
        <f>使い方・設定!D75</f>
        <v>受取会費追加勘定科目1</v>
      </c>
      <c r="E11" s="349"/>
      <c r="F11" s="255">
        <f>集計・按分!Q67</f>
        <v>0</v>
      </c>
      <c r="G11" s="246" t="str">
        <f>IF(AND(F11&gt;0,SUM(F12:$F$20)=0),SUM($F$9:F11),"")</f>
        <v/>
      </c>
      <c r="H11" s="245"/>
      <c r="I11" s="242"/>
      <c r="J11" s="452">
        <f t="shared" si="0"/>
        <v>0</v>
      </c>
    </row>
    <row r="12" spans="1:10">
      <c r="A12" s="234"/>
      <c r="B12" s="346"/>
      <c r="C12" s="347"/>
      <c r="D12" s="348" t="str">
        <f>使い方・設定!D76</f>
        <v>受取会費追加勘定科目2</v>
      </c>
      <c r="E12" s="349"/>
      <c r="F12" s="255">
        <f>集計・按分!Q68</f>
        <v>0</v>
      </c>
      <c r="G12" s="246" t="str">
        <f>IF(AND(F12&gt;0,SUM(F13:$F$20)=0),SUM($F$9:F12),"")</f>
        <v/>
      </c>
      <c r="H12" s="245"/>
      <c r="I12" s="242"/>
      <c r="J12" s="452">
        <f t="shared" si="0"/>
        <v>0</v>
      </c>
    </row>
    <row r="13" spans="1:10">
      <c r="A13" s="234"/>
      <c r="B13" s="346"/>
      <c r="C13" s="347"/>
      <c r="D13" s="348" t="str">
        <f>使い方・設定!D77</f>
        <v>受取会費追加勘定科目3</v>
      </c>
      <c r="E13" s="349"/>
      <c r="F13" s="255">
        <f>集計・按分!Q69</f>
        <v>0</v>
      </c>
      <c r="G13" s="246" t="str">
        <f>IF(AND(F13&gt;0,SUM(F14:$F$20)=0),SUM($F$9:F13),"")</f>
        <v/>
      </c>
      <c r="H13" s="245"/>
      <c r="I13" s="242"/>
      <c r="J13" s="452">
        <f t="shared" si="0"/>
        <v>0</v>
      </c>
    </row>
    <row r="14" spans="1:10">
      <c r="A14" s="234"/>
      <c r="B14" s="346"/>
      <c r="C14" s="347"/>
      <c r="D14" s="348" t="str">
        <f>使い方・設定!D78</f>
        <v>受取会費追加勘定科目4</v>
      </c>
      <c r="E14" s="349"/>
      <c r="F14" s="255">
        <f>集計・按分!Q70</f>
        <v>0</v>
      </c>
      <c r="G14" s="246" t="str">
        <f>IF(AND(F14&gt;0,SUM(F15:$F$20)=0),SUM($F$9:F14),"")</f>
        <v/>
      </c>
      <c r="H14" s="245"/>
      <c r="I14" s="242"/>
      <c r="J14" s="452">
        <f t="shared" si="0"/>
        <v>0</v>
      </c>
    </row>
    <row r="15" spans="1:10">
      <c r="A15" s="234"/>
      <c r="B15" s="346"/>
      <c r="C15" s="347"/>
      <c r="D15" s="348" t="str">
        <f>使い方・設定!D79</f>
        <v>受取会費追加勘定科目5</v>
      </c>
      <c r="E15" s="349"/>
      <c r="F15" s="255">
        <f>集計・按分!Q71</f>
        <v>0</v>
      </c>
      <c r="G15" s="246" t="str">
        <f>IF(AND(F15&gt;0,SUM(F16:$F$20)=0),SUM($F$9:F15),"")</f>
        <v/>
      </c>
      <c r="H15" s="245"/>
      <c r="I15" s="242"/>
      <c r="J15" s="452">
        <f t="shared" si="0"/>
        <v>0</v>
      </c>
    </row>
    <row r="16" spans="1:10">
      <c r="A16" s="234"/>
      <c r="B16" s="346"/>
      <c r="C16" s="347"/>
      <c r="D16" s="348" t="str">
        <f>使い方・設定!D80</f>
        <v>受取会費追加勘定科目6</v>
      </c>
      <c r="E16" s="349"/>
      <c r="F16" s="255">
        <f>集計・按分!Q72</f>
        <v>0</v>
      </c>
      <c r="G16" s="246" t="str">
        <f>IF(AND(F16&gt;0,SUM(F17:$F$20)=0),SUM($F$9:F16),"")</f>
        <v/>
      </c>
      <c r="H16" s="245"/>
      <c r="I16" s="242"/>
      <c r="J16" s="452">
        <f t="shared" si="0"/>
        <v>0</v>
      </c>
    </row>
    <row r="17" spans="1:10">
      <c r="A17" s="234"/>
      <c r="B17" s="346"/>
      <c r="C17" s="347"/>
      <c r="D17" s="348" t="str">
        <f>使い方・設定!D81</f>
        <v>受取会費追加勘定科目7</v>
      </c>
      <c r="E17" s="349"/>
      <c r="F17" s="255">
        <f>集計・按分!Q73</f>
        <v>0</v>
      </c>
      <c r="G17" s="246" t="str">
        <f>IF(AND(F17&gt;0,SUM(F18:$F$20)=0),SUM($F$9:F17),"")</f>
        <v/>
      </c>
      <c r="H17" s="245"/>
      <c r="I17" s="242"/>
      <c r="J17" s="452">
        <f t="shared" si="0"/>
        <v>0</v>
      </c>
    </row>
    <row r="18" spans="1:10">
      <c r="A18" s="234"/>
      <c r="B18" s="346"/>
      <c r="C18" s="347"/>
      <c r="D18" s="348" t="str">
        <f>使い方・設定!D82</f>
        <v>受取会費追加勘定科目8</v>
      </c>
      <c r="E18" s="349"/>
      <c r="F18" s="255">
        <f>集計・按分!Q74</f>
        <v>0</v>
      </c>
      <c r="G18" s="246" t="str">
        <f>IF(AND(F18&gt;0,SUM(F19:$F$20)=0),SUM($F$9:F18),"")</f>
        <v/>
      </c>
      <c r="H18" s="245"/>
      <c r="I18" s="242"/>
      <c r="J18" s="452">
        <f t="shared" si="0"/>
        <v>0</v>
      </c>
    </row>
    <row r="19" spans="1:10">
      <c r="A19" s="234"/>
      <c r="B19" s="346"/>
      <c r="C19" s="347"/>
      <c r="D19" s="348" t="str">
        <f>使い方・設定!D83</f>
        <v>受取会費追加勘定科目9</v>
      </c>
      <c r="E19" s="349"/>
      <c r="F19" s="255">
        <f>集計・按分!Q75</f>
        <v>0</v>
      </c>
      <c r="G19" s="246" t="str">
        <f>IF(AND(F19&gt;0,SUM(F20:$F$20)=0),SUM($F$9:F19),"")</f>
        <v/>
      </c>
      <c r="H19" s="245"/>
      <c r="I19" s="242"/>
      <c r="J19" s="452">
        <f t="shared" si="0"/>
        <v>0</v>
      </c>
    </row>
    <row r="20" spans="1:10">
      <c r="A20" s="234"/>
      <c r="B20" s="346"/>
      <c r="C20" s="347"/>
      <c r="D20" s="348" t="str">
        <f>使い方・設定!D84</f>
        <v>受取会費追加勘定科目10</v>
      </c>
      <c r="E20" s="349"/>
      <c r="F20" s="255">
        <f>集計・按分!Q76</f>
        <v>0</v>
      </c>
      <c r="G20" s="247" t="str">
        <f>IF(F20&gt;0,SUM(F9:F20),"")</f>
        <v/>
      </c>
      <c r="H20" s="245"/>
      <c r="I20" s="242"/>
      <c r="J20" s="452">
        <f t="shared" si="0"/>
        <v>0</v>
      </c>
    </row>
    <row r="21" spans="1:10">
      <c r="A21" s="234"/>
      <c r="B21" s="342"/>
      <c r="C21" s="490" t="str">
        <f>$J$8+1&amp;"."</f>
        <v>1.</v>
      </c>
      <c r="D21" s="344" t="s">
        <v>410</v>
      </c>
      <c r="E21" s="345"/>
      <c r="F21" s="248"/>
      <c r="G21" s="244"/>
      <c r="H21" s="245"/>
      <c r="I21" s="242"/>
      <c r="J21" s="452">
        <f>IF(SUM(J22:J35)&gt;0,1,0)</f>
        <v>0</v>
      </c>
    </row>
    <row r="22" spans="1:10">
      <c r="A22" s="234"/>
      <c r="B22" s="342"/>
      <c r="C22" s="347"/>
      <c r="D22" s="348" t="s">
        <v>411</v>
      </c>
      <c r="E22" s="349"/>
      <c r="F22" s="246">
        <f>集計・按分!Q77+集計・按分!Q91</f>
        <v>0</v>
      </c>
      <c r="G22" s="246" t="str">
        <f>IF(AND(F22&gt;0,SUM(F23:$F35)=0),SUM(F22),"")</f>
        <v/>
      </c>
      <c r="H22" s="245"/>
      <c r="I22" s="242"/>
      <c r="J22" s="452">
        <f t="shared" ref="J22:J35" si="1">IF(F22=0,0,1)</f>
        <v>0</v>
      </c>
    </row>
    <row r="23" spans="1:10">
      <c r="A23" s="234"/>
      <c r="B23" s="342"/>
      <c r="C23" s="347"/>
      <c r="D23" s="348" t="s">
        <v>412</v>
      </c>
      <c r="E23" s="349"/>
      <c r="F23" s="246">
        <f>集計・按分!Q78+集計・按分!Q92</f>
        <v>0</v>
      </c>
      <c r="G23" s="246" t="str">
        <f>IF(AND(F23&gt;0,SUM(F24:$F35)=0),SUM(F22:F23),"")</f>
        <v/>
      </c>
      <c r="H23" s="245"/>
      <c r="I23" s="242"/>
      <c r="J23" s="452">
        <f t="shared" si="1"/>
        <v>0</v>
      </c>
    </row>
    <row r="24" spans="1:10">
      <c r="A24" s="234"/>
      <c r="B24" s="346"/>
      <c r="C24" s="347"/>
      <c r="D24" s="348" t="s">
        <v>413</v>
      </c>
      <c r="E24" s="349"/>
      <c r="F24" s="246">
        <f>集計・按分!Q79+集計・按分!Q93</f>
        <v>0</v>
      </c>
      <c r="G24" s="246" t="str">
        <f>IF(AND(F24&gt;0,SUM(F25:$F35)=0),SUM($F$22:F24),"")</f>
        <v/>
      </c>
      <c r="H24" s="245"/>
      <c r="I24" s="242"/>
      <c r="J24" s="452">
        <f t="shared" si="1"/>
        <v>0</v>
      </c>
    </row>
    <row r="25" spans="1:10">
      <c r="A25" s="234"/>
      <c r="B25" s="346"/>
      <c r="C25" s="347"/>
      <c r="D25" s="348" t="s">
        <v>414</v>
      </c>
      <c r="E25" s="349"/>
      <c r="F25" s="246">
        <f>集計・按分!Q80+集計・按分!Q94</f>
        <v>0</v>
      </c>
      <c r="G25" s="246" t="str">
        <f>IF(AND(F25&gt;0,SUM(F26:$F35)=0),SUM($F$22:F25),"")</f>
        <v/>
      </c>
      <c r="H25" s="245"/>
      <c r="I25" s="242"/>
      <c r="J25" s="452">
        <f t="shared" si="1"/>
        <v>0</v>
      </c>
    </row>
    <row r="26" spans="1:10">
      <c r="A26" s="234"/>
      <c r="B26" s="346"/>
      <c r="C26" s="347"/>
      <c r="D26" s="350" t="str">
        <f>使い方・設定!B88</f>
        <v>受取寄付金追加勘定科目1</v>
      </c>
      <c r="E26" s="349"/>
      <c r="F26" s="351">
        <f>集計・按分!Q81+集計・按分!Q95</f>
        <v>0</v>
      </c>
      <c r="G26" s="246" t="str">
        <f>IF(AND(F26&gt;0,SUM(F27:$F35)=0),SUM($F$22:F26),"")</f>
        <v/>
      </c>
      <c r="H26" s="245"/>
      <c r="I26" s="242"/>
      <c r="J26" s="452">
        <f t="shared" si="1"/>
        <v>0</v>
      </c>
    </row>
    <row r="27" spans="1:10">
      <c r="A27" s="234"/>
      <c r="B27" s="346"/>
      <c r="C27" s="347"/>
      <c r="D27" s="350" t="str">
        <f>使い方・設定!B89</f>
        <v>受取寄付金追加勘定科目2</v>
      </c>
      <c r="E27" s="349"/>
      <c r="F27" s="351">
        <f>集計・按分!Q82+集計・按分!Q96</f>
        <v>0</v>
      </c>
      <c r="G27" s="246" t="str">
        <f>IF(AND(F27&gt;0,SUM(F28:$F35)=0),SUM($F$22:F27),"")</f>
        <v/>
      </c>
      <c r="H27" s="245"/>
      <c r="I27" s="242"/>
      <c r="J27" s="452">
        <f t="shared" si="1"/>
        <v>0</v>
      </c>
    </row>
    <row r="28" spans="1:10">
      <c r="A28" s="234"/>
      <c r="B28" s="346"/>
      <c r="C28" s="347"/>
      <c r="D28" s="350" t="str">
        <f>使い方・設定!B90</f>
        <v>受取寄付金追加勘定科目3</v>
      </c>
      <c r="E28" s="349"/>
      <c r="F28" s="351">
        <f>集計・按分!Q83+集計・按分!Q97</f>
        <v>0</v>
      </c>
      <c r="G28" s="246" t="str">
        <f>IF(AND(F28&gt;0,SUM(F29:$F35)=0),SUM($F$22:F28),"")</f>
        <v/>
      </c>
      <c r="H28" s="245"/>
      <c r="I28" s="242"/>
      <c r="J28" s="452">
        <f t="shared" si="1"/>
        <v>0</v>
      </c>
    </row>
    <row r="29" spans="1:10">
      <c r="A29" s="234"/>
      <c r="B29" s="346"/>
      <c r="C29" s="347"/>
      <c r="D29" s="350" t="str">
        <f>使い方・設定!B91</f>
        <v>受取寄付金追加勘定科目4</v>
      </c>
      <c r="E29" s="349"/>
      <c r="F29" s="351">
        <f>集計・按分!Q84+集計・按分!Q98</f>
        <v>0</v>
      </c>
      <c r="G29" s="246" t="str">
        <f>IF(AND(F29&gt;0,SUM(F30:$F35)=0),SUM($F$22:F29),"")</f>
        <v/>
      </c>
      <c r="H29" s="245"/>
      <c r="I29" s="242"/>
      <c r="J29" s="452">
        <f t="shared" si="1"/>
        <v>0</v>
      </c>
    </row>
    <row r="30" spans="1:10">
      <c r="A30" s="234"/>
      <c r="B30" s="346"/>
      <c r="C30" s="347"/>
      <c r="D30" s="350" t="str">
        <f>使い方・設定!B92</f>
        <v>受取寄付金追加勘定科目5</v>
      </c>
      <c r="E30" s="349"/>
      <c r="F30" s="351">
        <f>集計・按分!Q85+集計・按分!Q99</f>
        <v>0</v>
      </c>
      <c r="G30" s="246" t="str">
        <f>IF(AND(F30&gt;0,SUM(F31:$F35)=0),SUM($F$22:F30),"")</f>
        <v/>
      </c>
      <c r="H30" s="245"/>
      <c r="I30" s="242"/>
      <c r="J30" s="452">
        <f t="shared" si="1"/>
        <v>0</v>
      </c>
    </row>
    <row r="31" spans="1:10">
      <c r="A31" s="234"/>
      <c r="B31" s="346"/>
      <c r="C31" s="347"/>
      <c r="D31" s="350" t="str">
        <f>使い方・設定!B93</f>
        <v>受取寄付金追加勘定科目6</v>
      </c>
      <c r="E31" s="349"/>
      <c r="F31" s="351">
        <f>集計・按分!Q86+集計・按分!Q100</f>
        <v>0</v>
      </c>
      <c r="G31" s="246" t="str">
        <f>IF(AND(F31&gt;0,SUM(F32:$F35)=0),SUM($F$22:F31),"")</f>
        <v/>
      </c>
      <c r="H31" s="245"/>
      <c r="I31" s="242"/>
      <c r="J31" s="452">
        <f t="shared" si="1"/>
        <v>0</v>
      </c>
    </row>
    <row r="32" spans="1:10">
      <c r="A32" s="234"/>
      <c r="B32" s="346"/>
      <c r="C32" s="347"/>
      <c r="D32" s="350" t="str">
        <f>使い方・設定!B94</f>
        <v>受取寄付金追加勘定科目7</v>
      </c>
      <c r="E32" s="349"/>
      <c r="F32" s="351">
        <f>集計・按分!Q87+集計・按分!Q101</f>
        <v>0</v>
      </c>
      <c r="G32" s="246" t="str">
        <f>IF(AND(F32&gt;0,SUM(F33:$F35)=0),SUM($F$22:F32),"")</f>
        <v/>
      </c>
      <c r="H32" s="245"/>
      <c r="I32" s="242"/>
      <c r="J32" s="452">
        <f t="shared" si="1"/>
        <v>0</v>
      </c>
    </row>
    <row r="33" spans="1:10">
      <c r="A33" s="234"/>
      <c r="B33" s="346"/>
      <c r="C33" s="347"/>
      <c r="D33" s="350" t="str">
        <f>使い方・設定!B95</f>
        <v>受取寄付金追加勘定科目8</v>
      </c>
      <c r="E33" s="349"/>
      <c r="F33" s="351">
        <f>集計・按分!Q88+集計・按分!Q102</f>
        <v>0</v>
      </c>
      <c r="G33" s="246" t="str">
        <f>IF(AND(F33&gt;0,SUM(F34:$F35)=0),SUM($F$22:F33),"")</f>
        <v/>
      </c>
      <c r="H33" s="245"/>
      <c r="I33" s="242"/>
      <c r="J33" s="452">
        <f t="shared" si="1"/>
        <v>0</v>
      </c>
    </row>
    <row r="34" spans="1:10">
      <c r="A34" s="234"/>
      <c r="B34" s="346"/>
      <c r="C34" s="347"/>
      <c r="D34" s="350" t="str">
        <f>使い方・設定!B96</f>
        <v>受取寄付金追加勘定科目9</v>
      </c>
      <c r="E34" s="349"/>
      <c r="F34" s="351">
        <f>集計・按分!Q89+集計・按分!Q103</f>
        <v>0</v>
      </c>
      <c r="G34" s="246" t="str">
        <f>IF(AND(F34&gt;0,SUM(F35:$F35)=0),SUM($F$22:F34),"")</f>
        <v/>
      </c>
      <c r="H34" s="245"/>
      <c r="I34" s="242"/>
      <c r="J34" s="452">
        <f t="shared" si="1"/>
        <v>0</v>
      </c>
    </row>
    <row r="35" spans="1:10">
      <c r="A35" s="234"/>
      <c r="B35" s="346"/>
      <c r="C35" s="347"/>
      <c r="D35" s="350" t="str">
        <f>使い方・設定!B97</f>
        <v>受取寄付金追加勘定科目10</v>
      </c>
      <c r="E35" s="349"/>
      <c r="F35" s="351">
        <f>集計・按分!Q90+集計・按分!Q104</f>
        <v>0</v>
      </c>
      <c r="G35" s="247" t="str">
        <f>IF(F35&gt;0,SUM(F22:F35),"")</f>
        <v/>
      </c>
      <c r="H35" s="245"/>
      <c r="I35" s="242"/>
      <c r="J35" s="452">
        <f t="shared" si="1"/>
        <v>0</v>
      </c>
    </row>
    <row r="36" spans="1:10">
      <c r="A36" s="234"/>
      <c r="B36" s="342"/>
      <c r="C36" s="490" t="str">
        <f>$J$8+$J$21+1&amp;"."</f>
        <v>1.</v>
      </c>
      <c r="D36" s="344" t="s">
        <v>416</v>
      </c>
      <c r="E36" s="345"/>
      <c r="F36" s="252"/>
      <c r="G36" s="244"/>
      <c r="H36" s="245"/>
      <c r="I36" s="242"/>
      <c r="J36" s="452">
        <f>IF(SUM(J37:J48)&gt;0,1,0)</f>
        <v>0</v>
      </c>
    </row>
    <row r="37" spans="1:10">
      <c r="A37" s="234"/>
      <c r="B37" s="346"/>
      <c r="C37" s="347"/>
      <c r="D37" s="348" t="s">
        <v>417</v>
      </c>
      <c r="E37" s="349"/>
      <c r="F37" s="249">
        <f>集計・按分!Q105+集計・按分!Q117</f>
        <v>0</v>
      </c>
      <c r="G37" s="246" t="str">
        <f>IF(AND(F37&gt;0,SUM(F38:$F48)=0),SUM(F37),"")</f>
        <v/>
      </c>
      <c r="H37" s="245"/>
      <c r="I37" s="242"/>
      <c r="J37" s="452">
        <f t="shared" ref="J37:J48" si="2">IF(F37=0,0,1)</f>
        <v>0</v>
      </c>
    </row>
    <row r="38" spans="1:10">
      <c r="A38" s="234"/>
      <c r="B38" s="346"/>
      <c r="C38" s="347"/>
      <c r="D38" s="348" t="s">
        <v>418</v>
      </c>
      <c r="E38" s="349"/>
      <c r="F38" s="249">
        <f>集計・按分!Q106+集計・按分!Q118</f>
        <v>0</v>
      </c>
      <c r="G38" s="246" t="str">
        <f>IF(AND(F38&gt;0,SUM(F39:$F48)=0),SUM($F$37:F38),"")</f>
        <v/>
      </c>
      <c r="H38" s="245"/>
      <c r="I38" s="242"/>
      <c r="J38" s="452">
        <f t="shared" si="2"/>
        <v>0</v>
      </c>
    </row>
    <row r="39" spans="1:10">
      <c r="A39" s="234"/>
      <c r="B39" s="346"/>
      <c r="C39" s="347"/>
      <c r="D39" s="348" t="str">
        <f>使い方・設定!F75</f>
        <v>受取助成金追加勘定科目1</v>
      </c>
      <c r="E39" s="349"/>
      <c r="F39" s="249">
        <f>集計・按分!Q107+集計・按分!Q119</f>
        <v>0</v>
      </c>
      <c r="G39" s="246" t="str">
        <f>IF(AND(F39&gt;0,SUM(F40:$F48)=0),SUM($F$37:F39),"")</f>
        <v/>
      </c>
      <c r="H39" s="245"/>
      <c r="I39" s="242"/>
      <c r="J39" s="452">
        <f t="shared" si="2"/>
        <v>0</v>
      </c>
    </row>
    <row r="40" spans="1:10">
      <c r="A40" s="234"/>
      <c r="B40" s="346"/>
      <c r="C40" s="347"/>
      <c r="D40" s="348" t="str">
        <f>使い方・設定!F76</f>
        <v>受取助成金追加勘定科目2</v>
      </c>
      <c r="E40" s="349"/>
      <c r="F40" s="249">
        <f>集計・按分!Q108+集計・按分!Q120</f>
        <v>0</v>
      </c>
      <c r="G40" s="246" t="str">
        <f>IF(AND(F40&gt;0,SUM(F41:$F48)=0),SUM($F$37:F40),"")</f>
        <v/>
      </c>
      <c r="H40" s="245"/>
      <c r="I40" s="242"/>
      <c r="J40" s="452">
        <f t="shared" si="2"/>
        <v>0</v>
      </c>
    </row>
    <row r="41" spans="1:10">
      <c r="A41" s="234"/>
      <c r="B41" s="346"/>
      <c r="C41" s="347"/>
      <c r="D41" s="348" t="str">
        <f>使い方・設定!F77</f>
        <v>受取助成金追加勘定科目3</v>
      </c>
      <c r="E41" s="349"/>
      <c r="F41" s="249">
        <f>集計・按分!Q109+集計・按分!Q121</f>
        <v>0</v>
      </c>
      <c r="G41" s="246" t="str">
        <f>IF(AND(F41&gt;0,SUM(F42:$F48)=0),SUM($F$37:F41),"")</f>
        <v/>
      </c>
      <c r="H41" s="245"/>
      <c r="I41" s="242"/>
      <c r="J41" s="452">
        <f t="shared" si="2"/>
        <v>0</v>
      </c>
    </row>
    <row r="42" spans="1:10">
      <c r="A42" s="234"/>
      <c r="B42" s="346"/>
      <c r="C42" s="347"/>
      <c r="D42" s="348" t="str">
        <f>使い方・設定!F78</f>
        <v>受取助成金追加勘定科目4</v>
      </c>
      <c r="E42" s="349"/>
      <c r="F42" s="249">
        <f>集計・按分!Q110+集計・按分!Q122</f>
        <v>0</v>
      </c>
      <c r="G42" s="246" t="str">
        <f>IF(AND(F42&gt;0,SUM(F43:$F48)=0),SUM($F$37:F42),"")</f>
        <v/>
      </c>
      <c r="H42" s="245"/>
      <c r="I42" s="242"/>
      <c r="J42" s="452">
        <f t="shared" si="2"/>
        <v>0</v>
      </c>
    </row>
    <row r="43" spans="1:10">
      <c r="A43" s="234"/>
      <c r="B43" s="346"/>
      <c r="C43" s="347"/>
      <c r="D43" s="348" t="str">
        <f>使い方・設定!F79</f>
        <v>受取助成金追加勘定科目5</v>
      </c>
      <c r="E43" s="349"/>
      <c r="F43" s="249">
        <f>集計・按分!Q111+集計・按分!Q123</f>
        <v>0</v>
      </c>
      <c r="G43" s="246" t="str">
        <f>IF(AND(F43&gt;0,SUM(F44:$F48)=0),SUM($F$37:F43),"")</f>
        <v/>
      </c>
      <c r="H43" s="245"/>
      <c r="I43" s="242"/>
      <c r="J43" s="452">
        <f t="shared" si="2"/>
        <v>0</v>
      </c>
    </row>
    <row r="44" spans="1:10">
      <c r="A44" s="234"/>
      <c r="B44" s="346"/>
      <c r="C44" s="347"/>
      <c r="D44" s="348" t="str">
        <f>使い方・設定!F80</f>
        <v>受取助成金追加勘定科目6</v>
      </c>
      <c r="E44" s="349"/>
      <c r="F44" s="249">
        <f>集計・按分!Q112+集計・按分!Q124</f>
        <v>0</v>
      </c>
      <c r="G44" s="246" t="str">
        <f>IF(AND(F44&gt;0,SUM(F45:$F48)=0),SUM($F$37:F44),"")</f>
        <v/>
      </c>
      <c r="H44" s="245"/>
      <c r="I44" s="242"/>
      <c r="J44" s="452">
        <f t="shared" si="2"/>
        <v>0</v>
      </c>
    </row>
    <row r="45" spans="1:10">
      <c r="A45" s="234"/>
      <c r="B45" s="346"/>
      <c r="C45" s="347"/>
      <c r="D45" s="348" t="str">
        <f>使い方・設定!F81</f>
        <v>受取助成金追加勘定科目7</v>
      </c>
      <c r="E45" s="349"/>
      <c r="F45" s="249">
        <f>集計・按分!Q113+集計・按分!Q125</f>
        <v>0</v>
      </c>
      <c r="G45" s="246" t="str">
        <f>IF(AND(F45&gt;0,SUM(F46:$F48)=0),SUM($F$37:F45),"")</f>
        <v/>
      </c>
      <c r="H45" s="245"/>
      <c r="I45" s="242"/>
      <c r="J45" s="452">
        <f t="shared" si="2"/>
        <v>0</v>
      </c>
    </row>
    <row r="46" spans="1:10">
      <c r="A46" s="234"/>
      <c r="B46" s="346"/>
      <c r="C46" s="347"/>
      <c r="D46" s="348" t="str">
        <f>使い方・設定!F82</f>
        <v>受取助成金追加勘定科目8</v>
      </c>
      <c r="E46" s="349"/>
      <c r="F46" s="249">
        <f>集計・按分!Q114+集計・按分!Q126</f>
        <v>0</v>
      </c>
      <c r="G46" s="246" t="str">
        <f>IF(AND(F46&gt;0,SUM(F47:$F48)=0),SUM($F$37:F46),"")</f>
        <v/>
      </c>
      <c r="H46" s="245"/>
      <c r="I46" s="242"/>
      <c r="J46" s="452">
        <f t="shared" si="2"/>
        <v>0</v>
      </c>
    </row>
    <row r="47" spans="1:10">
      <c r="A47" s="234"/>
      <c r="B47" s="346"/>
      <c r="C47" s="347"/>
      <c r="D47" s="348" t="str">
        <f>使い方・設定!F83</f>
        <v>受取助成金追加勘定科目9</v>
      </c>
      <c r="E47" s="349"/>
      <c r="F47" s="249">
        <f>集計・按分!Q115+集計・按分!Q127</f>
        <v>0</v>
      </c>
      <c r="G47" s="246" t="str">
        <f>IF(AND(F47&gt;0,SUM(F48:$F48)=0),SUM($F$37:F47),"")</f>
        <v/>
      </c>
      <c r="H47" s="245"/>
      <c r="I47" s="242"/>
      <c r="J47" s="452">
        <f t="shared" si="2"/>
        <v>0</v>
      </c>
    </row>
    <row r="48" spans="1:10">
      <c r="A48" s="234"/>
      <c r="B48" s="346"/>
      <c r="C48" s="347"/>
      <c r="D48" s="348" t="str">
        <f>使い方・設定!F84</f>
        <v>受取助成金追加勘定科目10</v>
      </c>
      <c r="E48" s="349"/>
      <c r="F48" s="249">
        <f>集計・按分!Q116+集計・按分!Q128</f>
        <v>0</v>
      </c>
      <c r="G48" s="247" t="str">
        <f>IF(F48&gt;0,SUM(F37:F48),"")</f>
        <v/>
      </c>
      <c r="H48" s="245"/>
      <c r="I48" s="242"/>
      <c r="J48" s="452">
        <f t="shared" si="2"/>
        <v>0</v>
      </c>
    </row>
    <row r="49" spans="1:10">
      <c r="A49" s="234"/>
      <c r="B49" s="342"/>
      <c r="C49" s="490" t="str">
        <f>$J$8+$J$21+$J$36+1&amp;"."</f>
        <v>1.</v>
      </c>
      <c r="D49" s="344" t="s">
        <v>327</v>
      </c>
      <c r="E49" s="345"/>
      <c r="F49" s="248"/>
      <c r="G49" s="247"/>
      <c r="H49" s="245"/>
      <c r="I49" s="242"/>
      <c r="J49" s="452">
        <f>IF(SUM(J50:J59)&gt;0,1,0)</f>
        <v>0</v>
      </c>
    </row>
    <row r="50" spans="1:10">
      <c r="A50" s="234"/>
      <c r="B50" s="346"/>
      <c r="C50" s="347"/>
      <c r="D50" s="352" t="str">
        <f>IF(LEFT(使い方・設定!$F$29,1)="1",集計・按分!F$3&amp;"収益",RIGHT(集計・按分!D130,LEN(集計・按分!D130)-3))</f>
        <v>A事業収益</v>
      </c>
      <c r="E50" s="349"/>
      <c r="F50" s="246">
        <f>IF(LEFT(使い方・設定!$F$29,1)="1",事業別損益の状況!E$10,集計・按分!$Q129+集計・按分!$Q130)</f>
        <v>0</v>
      </c>
      <c r="G50" s="246" t="str">
        <f>IF(AND(F50&gt;0,SUM(F51:$F59)=0),SUM(F50),"")</f>
        <v/>
      </c>
      <c r="H50" s="245"/>
      <c r="I50" s="242"/>
      <c r="J50" s="452">
        <f t="shared" ref="J50:J59" si="3">IF(F50=0,0,1)</f>
        <v>0</v>
      </c>
    </row>
    <row r="51" spans="1:10">
      <c r="A51" s="234"/>
      <c r="B51" s="346"/>
      <c r="C51" s="347"/>
      <c r="D51" s="352" t="str">
        <f>IF(LEFT(使い方・設定!$F$29,1)="1",集計・按分!G$3&amp;"収益",RIGHT(集計・按分!D131,LEN(集計・按分!D131)-3))</f>
        <v>B事業収益</v>
      </c>
      <c r="E51" s="349"/>
      <c r="F51" s="246">
        <f>IF(LEFT(使い方・設定!$F$29,1)="1",事業別損益の状況!F$10,集計・按分!$Q131)</f>
        <v>0</v>
      </c>
      <c r="G51" s="246" t="str">
        <f>IF(AND(F51&gt;0,SUM(F52:$F59)=0),SUM($F$50:F51),"")</f>
        <v/>
      </c>
      <c r="H51" s="245"/>
      <c r="I51" s="242"/>
      <c r="J51" s="452">
        <f t="shared" si="3"/>
        <v>0</v>
      </c>
    </row>
    <row r="52" spans="1:10">
      <c r="A52" s="234"/>
      <c r="B52" s="346"/>
      <c r="C52" s="347"/>
      <c r="D52" s="352" t="str">
        <f>IF(LEFT(使い方・設定!$F$29,1)="1",集計・按分!H$3&amp;"収益",RIGHT(集計・按分!D132,LEN(集計・按分!D132)-3))</f>
        <v>C事業収益</v>
      </c>
      <c r="E52" s="349"/>
      <c r="F52" s="246">
        <f>IF(LEFT(使い方・設定!$F$29,1)="1",事業別損益の状況!G$10,集計・按分!$Q132)</f>
        <v>0</v>
      </c>
      <c r="G52" s="246" t="str">
        <f>IF(AND(F52&gt;0,SUM(F53:$F59)=0),SUM($F$50:F52),"")</f>
        <v/>
      </c>
      <c r="H52" s="245"/>
      <c r="I52" s="242"/>
      <c r="J52" s="452">
        <f t="shared" si="3"/>
        <v>0</v>
      </c>
    </row>
    <row r="53" spans="1:10">
      <c r="A53" s="234"/>
      <c r="B53" s="346"/>
      <c r="C53" s="347"/>
      <c r="D53" s="352" t="str">
        <f>IF(LEFT(使い方・設定!$F$29,1)="1",集計・按分!I$3&amp;"収益",RIGHT(集計・按分!D133,LEN(集計・按分!D133)-3))</f>
        <v>D事業収益</v>
      </c>
      <c r="E53" s="349"/>
      <c r="F53" s="246">
        <f>IF(LEFT(使い方・設定!$F$29,1)="1",事業別損益の状況!H$10,集計・按分!$Q133)</f>
        <v>0</v>
      </c>
      <c r="G53" s="246" t="str">
        <f>IF(AND(F53&gt;0,SUM(F54:$F59)=0),SUM($F$50:F53),"")</f>
        <v/>
      </c>
      <c r="H53" s="245"/>
      <c r="I53" s="242"/>
      <c r="J53" s="452">
        <f t="shared" si="3"/>
        <v>0</v>
      </c>
    </row>
    <row r="54" spans="1:10">
      <c r="A54" s="234"/>
      <c r="B54" s="346"/>
      <c r="C54" s="347"/>
      <c r="D54" s="352" t="str">
        <f>IF(LEFT(使い方・設定!$F$29,1)="1",集計・按分!J$3&amp;"収益",RIGHT(集計・按分!D134,LEN(集計・按分!D134)-3))</f>
        <v>E事業収益</v>
      </c>
      <c r="E54" s="349"/>
      <c r="F54" s="246">
        <f>IF(LEFT(使い方・設定!$F$29,1)="1",事業別損益の状況!I$10,集計・按分!$Q134)</f>
        <v>0</v>
      </c>
      <c r="G54" s="246" t="str">
        <f>IF(AND(F54&gt;0,SUM(F55:$F59)=0),SUM($F$50:F54),"")</f>
        <v/>
      </c>
      <c r="H54" s="245"/>
      <c r="I54" s="242"/>
      <c r="J54" s="452">
        <f t="shared" si="3"/>
        <v>0</v>
      </c>
    </row>
    <row r="55" spans="1:10">
      <c r="A55" s="234"/>
      <c r="B55" s="346"/>
      <c r="C55" s="347"/>
      <c r="D55" s="352" t="str">
        <f>IF(LEFT(使い方・設定!$F$29,1)="1",集計・按分!K$3&amp;"収益",RIGHT(集計・按分!D135,LEN(集計・按分!D135)-3))</f>
        <v>F事業収益</v>
      </c>
      <c r="E55" s="349"/>
      <c r="F55" s="246">
        <f>IF(LEFT(使い方・設定!$F$29,1)="1",事業別損益の状況!J$10,集計・按分!$Q135)</f>
        <v>0</v>
      </c>
      <c r="G55" s="246" t="str">
        <f>IF(AND(F55&gt;0,SUM(F56:$F59)=0),SUM($F$50:F55),"")</f>
        <v/>
      </c>
      <c r="H55" s="245"/>
      <c r="I55" s="242"/>
      <c r="J55" s="452">
        <f t="shared" si="3"/>
        <v>0</v>
      </c>
    </row>
    <row r="56" spans="1:10">
      <c r="A56" s="234"/>
      <c r="B56" s="346"/>
      <c r="C56" s="347"/>
      <c r="D56" s="352" t="str">
        <f>IF(LEFT(使い方・設定!$F$29,1)="1",集計・按分!L$3&amp;"収益",RIGHT(集計・按分!D136,LEN(集計・按分!D136)-3))</f>
        <v>G事業収益</v>
      </c>
      <c r="E56" s="349"/>
      <c r="F56" s="246">
        <f>IF(LEFT(使い方・設定!$F$29,1)="1",事業別損益の状況!K$10,集計・按分!$Q136)</f>
        <v>0</v>
      </c>
      <c r="G56" s="246" t="str">
        <f>IF(AND(F56&gt;0,SUM(F57:$F59)=0),SUM($F$50:F56),"")</f>
        <v/>
      </c>
      <c r="H56" s="245"/>
      <c r="I56" s="242"/>
      <c r="J56" s="452">
        <f t="shared" si="3"/>
        <v>0</v>
      </c>
    </row>
    <row r="57" spans="1:10">
      <c r="A57" s="234"/>
      <c r="B57" s="346"/>
      <c r="C57" s="347"/>
      <c r="D57" s="352" t="str">
        <f>IF(LEFT(使い方・設定!$F$29,1)="1",集計・按分!M$3&amp;"収益",RIGHT(集計・按分!D137,LEN(集計・按分!D137)-3))</f>
        <v>H事業収益</v>
      </c>
      <c r="E57" s="349"/>
      <c r="F57" s="246">
        <f>IF(LEFT(使い方・設定!$F$29,1)="1",事業別損益の状況!L$10,集計・按分!$Q137)</f>
        <v>0</v>
      </c>
      <c r="G57" s="246" t="str">
        <f>IF(AND(F57&gt;0,SUM(F58:$F59)=0),SUM($F$50:F57),"")</f>
        <v/>
      </c>
      <c r="H57" s="245"/>
      <c r="I57" s="242"/>
      <c r="J57" s="452">
        <f t="shared" si="3"/>
        <v>0</v>
      </c>
    </row>
    <row r="58" spans="1:10">
      <c r="A58" s="234"/>
      <c r="B58" s="346"/>
      <c r="C58" s="347"/>
      <c r="D58" s="352" t="str">
        <f>IF(LEFT(使い方・設定!$F$29,1)="1",集計・按分!N$3&amp;"収益",RIGHT(集計・按分!D138,LEN(集計・按分!D138)-3))</f>
        <v>I事業収益</v>
      </c>
      <c r="E58" s="349"/>
      <c r="F58" s="246">
        <f>IF(LEFT(使い方・設定!$F$29,1)="1",事業別損益の状況!M$10,集計・按分!$Q138)</f>
        <v>0</v>
      </c>
      <c r="G58" s="246" t="str">
        <f>IF(AND(F58&gt;0,SUM(F59:$F59)=0),SUM($F$50:F58),"")</f>
        <v/>
      </c>
      <c r="H58" s="245"/>
      <c r="I58" s="242"/>
      <c r="J58" s="452">
        <f t="shared" si="3"/>
        <v>0</v>
      </c>
    </row>
    <row r="59" spans="1:10">
      <c r="A59" s="234"/>
      <c r="B59" s="346"/>
      <c r="C59" s="347"/>
      <c r="D59" s="352" t="str">
        <f>IF(LEFT(使い方・設定!$F$29,1)="1",集計・按分!O$3&amp;"収益",RIGHT(集計・按分!D139,LEN(集計・按分!D139)-3))</f>
        <v>J事業収益</v>
      </c>
      <c r="E59" s="349"/>
      <c r="F59" s="250">
        <f>IF(LEFT(使い方・設定!$F$29,1)="1",事業別損益の状況!N$10,集計・按分!$Q139)</f>
        <v>0</v>
      </c>
      <c r="G59" s="247" t="str">
        <f>IF(F59&gt;0,SUM(F50:F59),"")</f>
        <v/>
      </c>
      <c r="H59" s="251"/>
      <c r="I59" s="242"/>
      <c r="J59" s="452">
        <f t="shared" si="3"/>
        <v>0</v>
      </c>
    </row>
    <row r="60" spans="1:10">
      <c r="A60" s="234"/>
      <c r="B60" s="342"/>
      <c r="C60" s="490" t="str">
        <f>$J$8+$J$21+$J$36+$J$49+1&amp;"."</f>
        <v>1.</v>
      </c>
      <c r="D60" s="344" t="s">
        <v>421</v>
      </c>
      <c r="E60" s="345"/>
      <c r="F60" s="252"/>
      <c r="G60" s="247"/>
      <c r="H60" s="251"/>
      <c r="I60" s="242"/>
      <c r="J60" s="452">
        <f>IF(SUM(J61:J73)&gt;0,1,0)</f>
        <v>0</v>
      </c>
    </row>
    <row r="61" spans="1:10">
      <c r="A61" s="234"/>
      <c r="B61" s="346"/>
      <c r="C61" s="347"/>
      <c r="D61" s="353" t="s">
        <v>422</v>
      </c>
      <c r="E61" s="354"/>
      <c r="F61" s="249">
        <f>集計・按分!Q140+集計・按分!Q153</f>
        <v>0</v>
      </c>
      <c r="G61" s="253" t="str">
        <f>IF(AND(F61&gt;0,SUM(F62:$F73)=0),SUM(F61),"")</f>
        <v/>
      </c>
      <c r="H61" s="251"/>
      <c r="I61" s="242"/>
      <c r="J61" s="452">
        <f t="shared" ref="J61:J73" si="4">IF(F61=0,0,1)</f>
        <v>0</v>
      </c>
    </row>
    <row r="62" spans="1:10">
      <c r="A62" s="234"/>
      <c r="B62" s="346"/>
      <c r="C62" s="347"/>
      <c r="D62" s="355" t="s">
        <v>423</v>
      </c>
      <c r="E62" s="356"/>
      <c r="F62" s="249">
        <f>集計・按分!Q141+集計・按分!Q154</f>
        <v>0</v>
      </c>
      <c r="G62" s="253" t="str">
        <f>IF(AND(F62&gt;0,SUM(F63:$F73)=0),SUM(F61:F62),"")</f>
        <v/>
      </c>
      <c r="H62" s="251"/>
      <c r="I62" s="242"/>
      <c r="J62" s="452">
        <f t="shared" si="4"/>
        <v>0</v>
      </c>
    </row>
    <row r="63" spans="1:10">
      <c r="A63" s="234"/>
      <c r="B63" s="346"/>
      <c r="C63" s="347"/>
      <c r="D63" s="355" t="s">
        <v>424</v>
      </c>
      <c r="E63" s="357"/>
      <c r="F63" s="249">
        <f>集計・按分!Q142+集計・按分!Q155</f>
        <v>0</v>
      </c>
      <c r="G63" s="253" t="str">
        <f>IF(AND(F63&gt;0,SUM(F64:$F73)=0),SUM($F$61:F63),"")</f>
        <v/>
      </c>
      <c r="H63" s="251"/>
      <c r="I63" s="242"/>
      <c r="J63" s="452">
        <f t="shared" si="4"/>
        <v>0</v>
      </c>
    </row>
    <row r="64" spans="1:10">
      <c r="A64" s="234"/>
      <c r="B64" s="358"/>
      <c r="C64" s="359"/>
      <c r="D64" s="360" t="str">
        <f>使い方・設定!D88</f>
        <v>その他収益追加勘定科目1</v>
      </c>
      <c r="E64" s="357"/>
      <c r="F64" s="255">
        <f>集計・按分!Q143+集計・按分!Q156</f>
        <v>0</v>
      </c>
      <c r="G64" s="253" t="str">
        <f>IF(AND(F64&gt;0,SUM(F65:$F73)=0),SUM($F$61:F64),"")</f>
        <v/>
      </c>
      <c r="H64" s="251"/>
      <c r="I64" s="242"/>
      <c r="J64" s="452">
        <f t="shared" si="4"/>
        <v>0</v>
      </c>
    </row>
    <row r="65" spans="1:10">
      <c r="A65" s="234"/>
      <c r="B65" s="358"/>
      <c r="C65" s="359"/>
      <c r="D65" s="360" t="str">
        <f>使い方・設定!D89</f>
        <v>その他収益追加勘定科目2</v>
      </c>
      <c r="E65" s="357"/>
      <c r="F65" s="256">
        <f>集計・按分!Q144+集計・按分!Q157</f>
        <v>0</v>
      </c>
      <c r="G65" s="246" t="str">
        <f>IF(AND(F65&gt;0,SUM(F66:$F73)=0),SUM($F$61:F65),"")</f>
        <v/>
      </c>
      <c r="H65" s="245"/>
      <c r="I65" s="242"/>
      <c r="J65" s="452">
        <f t="shared" si="4"/>
        <v>0</v>
      </c>
    </row>
    <row r="66" spans="1:10">
      <c r="A66" s="234"/>
      <c r="B66" s="358"/>
      <c r="C66" s="359"/>
      <c r="D66" s="360" t="str">
        <f>使い方・設定!D90</f>
        <v>その他収益追加勘定科目3</v>
      </c>
      <c r="E66" s="357"/>
      <c r="F66" s="256">
        <f>集計・按分!Q145+集計・按分!Q158</f>
        <v>0</v>
      </c>
      <c r="G66" s="246" t="str">
        <f>IF(AND(F66&gt;0,SUM(F67:$F73)=0),SUM($F$61:F66),"")</f>
        <v/>
      </c>
      <c r="H66" s="245"/>
      <c r="I66" s="242"/>
      <c r="J66" s="452">
        <f t="shared" si="4"/>
        <v>0</v>
      </c>
    </row>
    <row r="67" spans="1:10">
      <c r="A67" s="234"/>
      <c r="B67" s="358"/>
      <c r="C67" s="359"/>
      <c r="D67" s="360" t="str">
        <f>使い方・設定!D91</f>
        <v>その他収益追加勘定科目4</v>
      </c>
      <c r="E67" s="357"/>
      <c r="F67" s="256">
        <f>集計・按分!Q146+集計・按分!Q159</f>
        <v>0</v>
      </c>
      <c r="G67" s="246" t="str">
        <f>IF(AND(F67&gt;0,SUM(F68:$F73)=0),SUM($F$61:F67),"")</f>
        <v/>
      </c>
      <c r="H67" s="245"/>
      <c r="I67" s="242"/>
      <c r="J67" s="452">
        <f t="shared" si="4"/>
        <v>0</v>
      </c>
    </row>
    <row r="68" spans="1:10">
      <c r="A68" s="234"/>
      <c r="B68" s="358"/>
      <c r="C68" s="359"/>
      <c r="D68" s="360" t="str">
        <f>使い方・設定!D92</f>
        <v>その他収益追加勘定科目5</v>
      </c>
      <c r="E68" s="357"/>
      <c r="F68" s="256">
        <f>集計・按分!Q147+集計・按分!Q160</f>
        <v>0</v>
      </c>
      <c r="G68" s="246" t="str">
        <f>IF(AND(F68&gt;0,SUM(F69:$F73)=0),SUM($F$61:F68),"")</f>
        <v/>
      </c>
      <c r="H68" s="245"/>
      <c r="I68" s="242"/>
      <c r="J68" s="452">
        <f t="shared" si="4"/>
        <v>0</v>
      </c>
    </row>
    <row r="69" spans="1:10">
      <c r="A69" s="234"/>
      <c r="B69" s="358"/>
      <c r="C69" s="359"/>
      <c r="D69" s="360" t="str">
        <f>使い方・設定!D93</f>
        <v>その他収益追加勘定科目6</v>
      </c>
      <c r="E69" s="357"/>
      <c r="F69" s="256">
        <f>集計・按分!Q148+集計・按分!Q161</f>
        <v>0</v>
      </c>
      <c r="G69" s="246" t="str">
        <f>IF(AND(F69&gt;0,SUM(F70:$F73)=0),SUM($F$61:F69),"")</f>
        <v/>
      </c>
      <c r="H69" s="245"/>
      <c r="I69" s="242"/>
      <c r="J69" s="452">
        <f t="shared" si="4"/>
        <v>0</v>
      </c>
    </row>
    <row r="70" spans="1:10">
      <c r="A70" s="234"/>
      <c r="B70" s="358"/>
      <c r="C70" s="359"/>
      <c r="D70" s="360" t="str">
        <f>使い方・設定!D94</f>
        <v>その他収益追加勘定科目7</v>
      </c>
      <c r="E70" s="357"/>
      <c r="F70" s="256">
        <f>集計・按分!Q149+集計・按分!Q162</f>
        <v>0</v>
      </c>
      <c r="G70" s="246" t="str">
        <f>IF(AND(F70&gt;0,SUM(F71:$F73)=0),SUM($F$61:F70),"")</f>
        <v/>
      </c>
      <c r="H70" s="245"/>
      <c r="I70" s="242"/>
      <c r="J70" s="452">
        <f t="shared" si="4"/>
        <v>0</v>
      </c>
    </row>
    <row r="71" spans="1:10">
      <c r="A71" s="234"/>
      <c r="B71" s="358"/>
      <c r="C71" s="359"/>
      <c r="D71" s="360" t="str">
        <f>使い方・設定!D95</f>
        <v>その他収益追加勘定科目8</v>
      </c>
      <c r="E71" s="357"/>
      <c r="F71" s="256">
        <f>集計・按分!Q150+集計・按分!Q163</f>
        <v>0</v>
      </c>
      <c r="G71" s="246" t="str">
        <f>IF(AND(F71&gt;0,SUM(F72:$F73)=0),SUM($F$61:F71),"")</f>
        <v/>
      </c>
      <c r="H71" s="245"/>
      <c r="I71" s="242"/>
      <c r="J71" s="452">
        <f t="shared" si="4"/>
        <v>0</v>
      </c>
    </row>
    <row r="72" spans="1:10">
      <c r="A72" s="234"/>
      <c r="B72" s="358"/>
      <c r="C72" s="359"/>
      <c r="D72" s="360" t="str">
        <f>使い方・設定!D96</f>
        <v>その他収益追加勘定科目9</v>
      </c>
      <c r="E72" s="357"/>
      <c r="F72" s="256">
        <f>集計・按分!Q151+集計・按分!Q164</f>
        <v>0</v>
      </c>
      <c r="G72" s="246" t="str">
        <f>IF(AND(F72&gt;0,SUM(F73:$F73)=0),SUM($F$61:F72),"")</f>
        <v/>
      </c>
      <c r="H72" s="245"/>
      <c r="I72" s="242"/>
      <c r="J72" s="452">
        <f t="shared" si="4"/>
        <v>0</v>
      </c>
    </row>
    <row r="73" spans="1:10">
      <c r="A73" s="234"/>
      <c r="B73" s="358"/>
      <c r="C73" s="359"/>
      <c r="D73" s="360" t="str">
        <f>使い方・設定!D97</f>
        <v>その他収益追加勘定科目10</v>
      </c>
      <c r="E73" s="357"/>
      <c r="F73" s="256">
        <f>集計・按分!Q152+集計・按分!Q165</f>
        <v>0</v>
      </c>
      <c r="G73" s="247" t="str">
        <f>IF(F73&gt;0,SUM(F61:F73),"")</f>
        <v/>
      </c>
      <c r="H73" s="245"/>
      <c r="I73" s="242"/>
      <c r="J73" s="452">
        <f t="shared" si="4"/>
        <v>0</v>
      </c>
    </row>
    <row r="74" spans="1:10">
      <c r="A74" s="234"/>
      <c r="B74" s="361" t="s">
        <v>425</v>
      </c>
      <c r="C74" s="362"/>
      <c r="D74" s="362"/>
      <c r="E74" s="362"/>
      <c r="F74" s="257"/>
      <c r="G74" s="258"/>
      <c r="H74" s="259">
        <f>SUM(G9:G73)</f>
        <v>0</v>
      </c>
      <c r="I74" s="242"/>
      <c r="J74" s="482">
        <v>1</v>
      </c>
    </row>
    <row r="75" spans="1:10">
      <c r="A75" s="234"/>
      <c r="B75" s="363" t="s">
        <v>562</v>
      </c>
      <c r="C75" s="364"/>
      <c r="D75" s="364"/>
      <c r="E75" s="364"/>
      <c r="F75" s="244"/>
      <c r="G75" s="244"/>
      <c r="H75" s="259"/>
      <c r="I75" s="242"/>
      <c r="J75" s="482">
        <v>1</v>
      </c>
    </row>
    <row r="76" spans="1:10">
      <c r="A76" s="234"/>
      <c r="B76" s="342"/>
      <c r="C76" s="343" t="s">
        <v>338</v>
      </c>
      <c r="D76" s="344" t="s">
        <v>426</v>
      </c>
      <c r="E76" s="345"/>
      <c r="F76" s="246"/>
      <c r="G76" s="246"/>
      <c r="H76" s="245"/>
      <c r="I76" s="242"/>
      <c r="J76" s="482">
        <v>1</v>
      </c>
    </row>
    <row r="77" spans="1:10">
      <c r="A77" s="234"/>
      <c r="B77" s="346"/>
      <c r="C77" s="347"/>
      <c r="D77" s="344" t="s">
        <v>427</v>
      </c>
      <c r="E77" s="365"/>
      <c r="F77" s="246"/>
      <c r="G77" s="246"/>
      <c r="H77" s="245"/>
      <c r="I77" s="242"/>
      <c r="J77" s="482">
        <v>1</v>
      </c>
    </row>
    <row r="78" spans="1:10">
      <c r="A78" s="234"/>
      <c r="B78" s="346"/>
      <c r="C78" s="347"/>
      <c r="D78" s="353"/>
      <c r="E78" s="348" t="s">
        <v>428</v>
      </c>
      <c r="F78" s="260">
        <f>事業別損益の状況!O15</f>
        <v>0</v>
      </c>
      <c r="G78" s="261"/>
      <c r="H78" s="245"/>
      <c r="I78" s="242"/>
      <c r="J78" s="452">
        <f t="shared" ref="J78:J96" si="5">IF(F78=0,0,1)</f>
        <v>0</v>
      </c>
    </row>
    <row r="79" spans="1:10">
      <c r="A79" s="234"/>
      <c r="B79" s="346"/>
      <c r="C79" s="347"/>
      <c r="D79" s="353"/>
      <c r="E79" s="348" t="s">
        <v>429</v>
      </c>
      <c r="F79" s="260">
        <f>事業別損益の状況!O16</f>
        <v>0</v>
      </c>
      <c r="G79" s="261"/>
      <c r="H79" s="245"/>
      <c r="I79" s="242"/>
      <c r="J79" s="452">
        <f t="shared" si="5"/>
        <v>0</v>
      </c>
    </row>
    <row r="80" spans="1:10">
      <c r="A80" s="234"/>
      <c r="B80" s="346"/>
      <c r="C80" s="347"/>
      <c r="D80" s="353"/>
      <c r="E80" s="348" t="s">
        <v>430</v>
      </c>
      <c r="F80" s="260">
        <f>事業別損益の状況!O17</f>
        <v>0</v>
      </c>
      <c r="G80" s="261"/>
      <c r="H80" s="245"/>
      <c r="I80" s="242"/>
      <c r="J80" s="452">
        <f t="shared" si="5"/>
        <v>0</v>
      </c>
    </row>
    <row r="81" spans="1:10">
      <c r="A81" s="234"/>
      <c r="B81" s="346"/>
      <c r="C81" s="347"/>
      <c r="D81" s="353"/>
      <c r="E81" s="348" t="s">
        <v>431</v>
      </c>
      <c r="F81" s="260">
        <f>事業別損益の状況!O18</f>
        <v>0</v>
      </c>
      <c r="G81" s="261"/>
      <c r="H81" s="245"/>
      <c r="I81" s="242"/>
      <c r="J81" s="452">
        <f t="shared" si="5"/>
        <v>0</v>
      </c>
    </row>
    <row r="82" spans="1:10">
      <c r="A82" s="234"/>
      <c r="B82" s="346"/>
      <c r="C82" s="347"/>
      <c r="D82" s="353"/>
      <c r="E82" s="348" t="s">
        <v>432</v>
      </c>
      <c r="F82" s="260">
        <f>事業別損益の状況!O19</f>
        <v>0</v>
      </c>
      <c r="G82" s="261"/>
      <c r="H82" s="245"/>
      <c r="I82" s="242"/>
      <c r="J82" s="452">
        <f t="shared" si="5"/>
        <v>0</v>
      </c>
    </row>
    <row r="83" spans="1:10">
      <c r="A83" s="234"/>
      <c r="B83" s="346"/>
      <c r="C83" s="347"/>
      <c r="D83" s="353"/>
      <c r="E83" s="348" t="s">
        <v>433</v>
      </c>
      <c r="F83" s="260">
        <f>事業別損益の状況!O20</f>
        <v>0</v>
      </c>
      <c r="G83" s="261"/>
      <c r="H83" s="245"/>
      <c r="I83" s="242"/>
      <c r="J83" s="452">
        <f t="shared" si="5"/>
        <v>0</v>
      </c>
    </row>
    <row r="84" spans="1:10">
      <c r="A84" s="234"/>
      <c r="B84" s="346"/>
      <c r="C84" s="347"/>
      <c r="D84" s="353"/>
      <c r="E84" s="348" t="s">
        <v>434</v>
      </c>
      <c r="F84" s="260">
        <f>事業別損益の状況!O21</f>
        <v>0</v>
      </c>
      <c r="G84" s="261"/>
      <c r="H84" s="245"/>
      <c r="I84" s="242"/>
      <c r="J84" s="452">
        <f t="shared" si="5"/>
        <v>0</v>
      </c>
    </row>
    <row r="85" spans="1:10">
      <c r="A85" s="234"/>
      <c r="B85" s="346"/>
      <c r="C85" s="347"/>
      <c r="D85" s="353"/>
      <c r="E85" s="348" t="s">
        <v>435</v>
      </c>
      <c r="F85" s="260">
        <f>事業別損益の状況!O22</f>
        <v>0</v>
      </c>
      <c r="G85" s="261"/>
      <c r="H85" s="245"/>
      <c r="I85" s="242"/>
      <c r="J85" s="452">
        <f t="shared" si="5"/>
        <v>0</v>
      </c>
    </row>
    <row r="86" spans="1:10">
      <c r="A86" s="234"/>
      <c r="B86" s="346"/>
      <c r="C86" s="347"/>
      <c r="D86" s="353"/>
      <c r="E86" s="348" t="s">
        <v>436</v>
      </c>
      <c r="F86" s="260">
        <f>事業別損益の状況!O23</f>
        <v>0</v>
      </c>
      <c r="G86" s="261"/>
      <c r="H86" s="245"/>
      <c r="I86" s="242"/>
      <c r="J86" s="452">
        <f t="shared" si="5"/>
        <v>0</v>
      </c>
    </row>
    <row r="87" spans="1:10">
      <c r="A87" s="234"/>
      <c r="B87" s="346"/>
      <c r="C87" s="347"/>
      <c r="D87" s="353"/>
      <c r="E87" s="348" t="str">
        <f>使い方・設定!H75</f>
        <v>人件費追加勘定科目1</v>
      </c>
      <c r="F87" s="260">
        <f>事業別損益の状況!O24</f>
        <v>0</v>
      </c>
      <c r="G87" s="261"/>
      <c r="H87" s="245"/>
      <c r="I87" s="242"/>
      <c r="J87" s="452">
        <f t="shared" si="5"/>
        <v>0</v>
      </c>
    </row>
    <row r="88" spans="1:10">
      <c r="A88" s="234"/>
      <c r="B88" s="346"/>
      <c r="C88" s="347"/>
      <c r="D88" s="353"/>
      <c r="E88" s="348" t="str">
        <f>使い方・設定!H76</f>
        <v>人件費追加勘定科目2</v>
      </c>
      <c r="F88" s="260">
        <f>事業別損益の状況!O25</f>
        <v>0</v>
      </c>
      <c r="G88" s="261"/>
      <c r="H88" s="245"/>
      <c r="I88" s="242"/>
      <c r="J88" s="452">
        <f t="shared" si="5"/>
        <v>0</v>
      </c>
    </row>
    <row r="89" spans="1:10">
      <c r="A89" s="234"/>
      <c r="B89" s="346"/>
      <c r="C89" s="347"/>
      <c r="D89" s="353"/>
      <c r="E89" s="348" t="str">
        <f>使い方・設定!H77</f>
        <v>人件費追加勘定科目3</v>
      </c>
      <c r="F89" s="260">
        <f>事業別損益の状況!O26</f>
        <v>0</v>
      </c>
      <c r="G89" s="261"/>
      <c r="H89" s="245"/>
      <c r="I89" s="242"/>
      <c r="J89" s="452">
        <f t="shared" si="5"/>
        <v>0</v>
      </c>
    </row>
    <row r="90" spans="1:10">
      <c r="A90" s="234"/>
      <c r="B90" s="346"/>
      <c r="C90" s="347"/>
      <c r="D90" s="353"/>
      <c r="E90" s="348" t="str">
        <f>使い方・設定!H78</f>
        <v>人件費追加勘定科目4</v>
      </c>
      <c r="F90" s="260">
        <f>事業別損益の状況!O27</f>
        <v>0</v>
      </c>
      <c r="G90" s="261"/>
      <c r="H90" s="245"/>
      <c r="I90" s="242"/>
      <c r="J90" s="452">
        <f t="shared" si="5"/>
        <v>0</v>
      </c>
    </row>
    <row r="91" spans="1:10">
      <c r="A91" s="234"/>
      <c r="B91" s="346"/>
      <c r="C91" s="347"/>
      <c r="D91" s="353"/>
      <c r="E91" s="348" t="str">
        <f>使い方・設定!H79</f>
        <v>人件費追加勘定科目5</v>
      </c>
      <c r="F91" s="260">
        <f>事業別損益の状況!O28</f>
        <v>0</v>
      </c>
      <c r="G91" s="261"/>
      <c r="H91" s="245"/>
      <c r="I91" s="242"/>
      <c r="J91" s="452">
        <f t="shared" si="5"/>
        <v>0</v>
      </c>
    </row>
    <row r="92" spans="1:10">
      <c r="A92" s="234"/>
      <c r="B92" s="346"/>
      <c r="C92" s="347"/>
      <c r="D92" s="353"/>
      <c r="E92" s="348" t="str">
        <f>使い方・設定!H80</f>
        <v>人件費追加勘定科目6</v>
      </c>
      <c r="F92" s="260">
        <f>事業別損益の状況!O29</f>
        <v>0</v>
      </c>
      <c r="G92" s="261"/>
      <c r="H92" s="245"/>
      <c r="I92" s="242"/>
      <c r="J92" s="452">
        <f t="shared" si="5"/>
        <v>0</v>
      </c>
    </row>
    <row r="93" spans="1:10">
      <c r="A93" s="234"/>
      <c r="B93" s="346"/>
      <c r="C93" s="347"/>
      <c r="D93" s="353"/>
      <c r="E93" s="348" t="str">
        <f>使い方・設定!H81</f>
        <v>人件費追加勘定科目7</v>
      </c>
      <c r="F93" s="260">
        <f>事業別損益の状況!O30</f>
        <v>0</v>
      </c>
      <c r="G93" s="261"/>
      <c r="H93" s="245"/>
      <c r="I93" s="242"/>
      <c r="J93" s="452">
        <f t="shared" si="5"/>
        <v>0</v>
      </c>
    </row>
    <row r="94" spans="1:10">
      <c r="A94" s="234"/>
      <c r="B94" s="346"/>
      <c r="C94" s="347"/>
      <c r="D94" s="353"/>
      <c r="E94" s="348" t="str">
        <f>使い方・設定!H82</f>
        <v>人件費追加勘定科目8</v>
      </c>
      <c r="F94" s="260">
        <f>事業別損益の状況!O31</f>
        <v>0</v>
      </c>
      <c r="G94" s="261"/>
      <c r="H94" s="245"/>
      <c r="I94" s="242"/>
      <c r="J94" s="452">
        <f t="shared" si="5"/>
        <v>0</v>
      </c>
    </row>
    <row r="95" spans="1:10">
      <c r="A95" s="234"/>
      <c r="B95" s="346"/>
      <c r="C95" s="347"/>
      <c r="D95" s="353"/>
      <c r="E95" s="348" t="str">
        <f>使い方・設定!H83</f>
        <v>人件費追加勘定科目9</v>
      </c>
      <c r="F95" s="260">
        <f>事業別損益の状況!O32</f>
        <v>0</v>
      </c>
      <c r="G95" s="261"/>
      <c r="H95" s="245"/>
      <c r="I95" s="242"/>
      <c r="J95" s="452">
        <f t="shared" si="5"/>
        <v>0</v>
      </c>
    </row>
    <row r="96" spans="1:10">
      <c r="A96" s="234"/>
      <c r="B96" s="346"/>
      <c r="C96" s="347"/>
      <c r="D96" s="353"/>
      <c r="E96" s="348" t="str">
        <f>使い方・設定!H84</f>
        <v>人件費追加勘定科目10</v>
      </c>
      <c r="F96" s="262">
        <f>事業別損益の状況!O33</f>
        <v>0</v>
      </c>
      <c r="G96" s="261"/>
      <c r="H96" s="245"/>
      <c r="I96" s="242"/>
      <c r="J96" s="452">
        <f t="shared" si="5"/>
        <v>0</v>
      </c>
    </row>
    <row r="97" spans="1:10">
      <c r="A97" s="234"/>
      <c r="B97" s="346"/>
      <c r="C97" s="347"/>
      <c r="D97" s="366"/>
      <c r="E97" s="344" t="s">
        <v>437</v>
      </c>
      <c r="F97" s="263">
        <f>SUM(F78:F96)</f>
        <v>0</v>
      </c>
      <c r="G97" s="246"/>
      <c r="H97" s="245"/>
      <c r="I97" s="242"/>
      <c r="J97" s="482">
        <v>1</v>
      </c>
    </row>
    <row r="98" spans="1:10">
      <c r="A98" s="234"/>
      <c r="B98" s="346"/>
      <c r="C98" s="347"/>
      <c r="D98" s="344" t="s">
        <v>438</v>
      </c>
      <c r="E98" s="365"/>
      <c r="F98" s="248"/>
      <c r="G98" s="246"/>
      <c r="H98" s="245"/>
      <c r="I98" s="242"/>
      <c r="J98" s="482">
        <v>1</v>
      </c>
    </row>
    <row r="99" spans="1:10">
      <c r="A99" s="234"/>
      <c r="B99" s="346"/>
      <c r="C99" s="347"/>
      <c r="D99" s="366"/>
      <c r="E99" s="348" t="s">
        <v>439</v>
      </c>
      <c r="F99" s="246">
        <f>事業別損益の状況!O36</f>
        <v>0</v>
      </c>
      <c r="G99" s="246"/>
      <c r="H99" s="245"/>
      <c r="I99" s="242"/>
      <c r="J99" s="452">
        <f t="shared" ref="J99:J135" si="6">IF(F99=0,0,1)</f>
        <v>0</v>
      </c>
    </row>
    <row r="100" spans="1:10">
      <c r="A100" s="234"/>
      <c r="B100" s="346"/>
      <c r="C100" s="347"/>
      <c r="D100" s="366"/>
      <c r="E100" s="348" t="s">
        <v>440</v>
      </c>
      <c r="F100" s="246">
        <f>事業別損益の状況!O37</f>
        <v>0</v>
      </c>
      <c r="G100" s="246"/>
      <c r="H100" s="245"/>
      <c r="I100" s="242"/>
      <c r="J100" s="452">
        <f t="shared" si="6"/>
        <v>0</v>
      </c>
    </row>
    <row r="101" spans="1:10">
      <c r="A101" s="234"/>
      <c r="B101" s="346"/>
      <c r="C101" s="347"/>
      <c r="D101" s="366"/>
      <c r="E101" s="348" t="s">
        <v>441</v>
      </c>
      <c r="F101" s="246">
        <f>事業別損益の状況!O38</f>
        <v>0</v>
      </c>
      <c r="G101" s="246"/>
      <c r="H101" s="245"/>
      <c r="I101" s="242"/>
      <c r="J101" s="452">
        <f t="shared" si="6"/>
        <v>0</v>
      </c>
    </row>
    <row r="102" spans="1:10">
      <c r="A102" s="234"/>
      <c r="B102" s="346"/>
      <c r="C102" s="347"/>
      <c r="D102" s="366"/>
      <c r="E102" s="348" t="s">
        <v>442</v>
      </c>
      <c r="F102" s="246">
        <f>事業別損益の状況!O39</f>
        <v>0</v>
      </c>
      <c r="G102" s="246"/>
      <c r="H102" s="245"/>
      <c r="I102" s="242"/>
      <c r="J102" s="452">
        <f t="shared" si="6"/>
        <v>0</v>
      </c>
    </row>
    <row r="103" spans="1:10">
      <c r="A103" s="234"/>
      <c r="B103" s="346"/>
      <c r="C103" s="347"/>
      <c r="D103" s="366"/>
      <c r="E103" s="348" t="s">
        <v>444</v>
      </c>
      <c r="F103" s="246">
        <f>事業別損益の状況!O40</f>
        <v>0</v>
      </c>
      <c r="G103" s="246"/>
      <c r="H103" s="245"/>
      <c r="I103" s="242"/>
      <c r="J103" s="452">
        <f t="shared" si="6"/>
        <v>0</v>
      </c>
    </row>
    <row r="104" spans="1:10">
      <c r="A104" s="234"/>
      <c r="B104" s="346"/>
      <c r="C104" s="347"/>
      <c r="D104" s="366"/>
      <c r="E104" s="348" t="s">
        <v>445</v>
      </c>
      <c r="F104" s="246">
        <f>事業別損益の状況!O41</f>
        <v>0</v>
      </c>
      <c r="G104" s="246"/>
      <c r="H104" s="245"/>
      <c r="I104" s="242"/>
      <c r="J104" s="452">
        <f t="shared" si="6"/>
        <v>0</v>
      </c>
    </row>
    <row r="105" spans="1:10">
      <c r="A105" s="234"/>
      <c r="B105" s="346"/>
      <c r="C105" s="347"/>
      <c r="D105" s="366"/>
      <c r="E105" s="348" t="s">
        <v>446</v>
      </c>
      <c r="F105" s="246">
        <f>事業別損益の状況!O42</f>
        <v>0</v>
      </c>
      <c r="G105" s="246"/>
      <c r="H105" s="245"/>
      <c r="I105" s="242"/>
      <c r="J105" s="452">
        <f t="shared" si="6"/>
        <v>0</v>
      </c>
    </row>
    <row r="106" spans="1:10">
      <c r="A106" s="234"/>
      <c r="B106" s="346"/>
      <c r="C106" s="347"/>
      <c r="D106" s="366"/>
      <c r="E106" s="348" t="s">
        <v>447</v>
      </c>
      <c r="F106" s="246">
        <f>事業別損益の状況!O43</f>
        <v>0</v>
      </c>
      <c r="G106" s="246"/>
      <c r="H106" s="245"/>
      <c r="I106" s="242"/>
      <c r="J106" s="452">
        <f t="shared" si="6"/>
        <v>0</v>
      </c>
    </row>
    <row r="107" spans="1:10">
      <c r="A107" s="234"/>
      <c r="B107" s="346"/>
      <c r="C107" s="347"/>
      <c r="D107" s="366"/>
      <c r="E107" s="348" t="s">
        <v>448</v>
      </c>
      <c r="F107" s="246">
        <f>事業別損益の状況!O44</f>
        <v>0</v>
      </c>
      <c r="G107" s="246"/>
      <c r="H107" s="245"/>
      <c r="I107" s="242"/>
      <c r="J107" s="452">
        <f t="shared" si="6"/>
        <v>0</v>
      </c>
    </row>
    <row r="108" spans="1:10">
      <c r="A108" s="234"/>
      <c r="B108" s="346"/>
      <c r="C108" s="347"/>
      <c r="D108" s="366"/>
      <c r="E108" s="348" t="s">
        <v>449</v>
      </c>
      <c r="F108" s="246">
        <f>事業別損益の状況!O45</f>
        <v>0</v>
      </c>
      <c r="G108" s="246"/>
      <c r="H108" s="245"/>
      <c r="I108" s="242"/>
      <c r="J108" s="452">
        <f t="shared" si="6"/>
        <v>0</v>
      </c>
    </row>
    <row r="109" spans="1:10">
      <c r="A109" s="234"/>
      <c r="B109" s="346"/>
      <c r="C109" s="347"/>
      <c r="D109" s="366"/>
      <c r="E109" s="348" t="s">
        <v>450</v>
      </c>
      <c r="F109" s="246">
        <f>事業別損益の状況!O46</f>
        <v>0</v>
      </c>
      <c r="G109" s="246"/>
      <c r="H109" s="245"/>
      <c r="I109" s="242"/>
      <c r="J109" s="452">
        <f t="shared" si="6"/>
        <v>0</v>
      </c>
    </row>
    <row r="110" spans="1:10">
      <c r="A110" s="234"/>
      <c r="B110" s="346"/>
      <c r="C110" s="347"/>
      <c r="D110" s="366"/>
      <c r="E110" s="348" t="s">
        <v>451</v>
      </c>
      <c r="F110" s="246">
        <f>事業別損益の状況!O47</f>
        <v>0</v>
      </c>
      <c r="G110" s="246"/>
      <c r="H110" s="245"/>
      <c r="I110" s="242"/>
      <c r="J110" s="452">
        <f t="shared" si="6"/>
        <v>0</v>
      </c>
    </row>
    <row r="111" spans="1:10">
      <c r="A111" s="234"/>
      <c r="B111" s="346"/>
      <c r="C111" s="347"/>
      <c r="D111" s="366"/>
      <c r="E111" s="348" t="s">
        <v>452</v>
      </c>
      <c r="F111" s="246">
        <f>事業別損益の状況!O48</f>
        <v>0</v>
      </c>
      <c r="G111" s="246"/>
      <c r="H111" s="245"/>
      <c r="I111" s="242"/>
      <c r="J111" s="452">
        <f t="shared" si="6"/>
        <v>0</v>
      </c>
    </row>
    <row r="112" spans="1:10">
      <c r="A112" s="234"/>
      <c r="B112" s="346"/>
      <c r="C112" s="347"/>
      <c r="D112" s="366"/>
      <c r="E112" s="348" t="s">
        <v>453</v>
      </c>
      <c r="F112" s="246">
        <f>事業別損益の状況!O49</f>
        <v>0</v>
      </c>
      <c r="G112" s="246"/>
      <c r="H112" s="245"/>
      <c r="I112" s="242"/>
      <c r="J112" s="452">
        <f t="shared" si="6"/>
        <v>0</v>
      </c>
    </row>
    <row r="113" spans="1:10">
      <c r="A113" s="234"/>
      <c r="B113" s="346"/>
      <c r="C113" s="347"/>
      <c r="D113" s="366"/>
      <c r="E113" s="348" t="s">
        <v>454</v>
      </c>
      <c r="F113" s="246">
        <f>事業別損益の状況!O50</f>
        <v>0</v>
      </c>
      <c r="G113" s="246"/>
      <c r="H113" s="245"/>
      <c r="I113" s="242"/>
      <c r="J113" s="452">
        <f t="shared" si="6"/>
        <v>0</v>
      </c>
    </row>
    <row r="114" spans="1:10">
      <c r="A114" s="234"/>
      <c r="B114" s="346"/>
      <c r="C114" s="347"/>
      <c r="D114" s="366"/>
      <c r="E114" s="348" t="s">
        <v>455</v>
      </c>
      <c r="F114" s="246">
        <f>事業別損益の状況!O51</f>
        <v>0</v>
      </c>
      <c r="G114" s="246"/>
      <c r="H114" s="245"/>
      <c r="I114" s="242"/>
      <c r="J114" s="452">
        <f t="shared" si="6"/>
        <v>0</v>
      </c>
    </row>
    <row r="115" spans="1:10">
      <c r="A115" s="234"/>
      <c r="B115" s="346"/>
      <c r="C115" s="347"/>
      <c r="D115" s="366"/>
      <c r="E115" s="348" t="s">
        <v>456</v>
      </c>
      <c r="F115" s="246">
        <f>事業別損益の状況!O52</f>
        <v>0</v>
      </c>
      <c r="G115" s="246"/>
      <c r="H115" s="245"/>
      <c r="I115" s="242"/>
      <c r="J115" s="452">
        <f t="shared" si="6"/>
        <v>0</v>
      </c>
    </row>
    <row r="116" spans="1:10">
      <c r="A116" s="234"/>
      <c r="B116" s="346"/>
      <c r="C116" s="347"/>
      <c r="D116" s="366"/>
      <c r="E116" s="348" t="s">
        <v>457</v>
      </c>
      <c r="F116" s="246">
        <f>事業別損益の状況!O53</f>
        <v>0</v>
      </c>
      <c r="G116" s="246"/>
      <c r="H116" s="245"/>
      <c r="I116" s="242"/>
      <c r="J116" s="452">
        <f t="shared" si="6"/>
        <v>0</v>
      </c>
    </row>
    <row r="117" spans="1:10">
      <c r="A117" s="234"/>
      <c r="B117" s="346"/>
      <c r="C117" s="347"/>
      <c r="D117" s="366"/>
      <c r="E117" s="348" t="s">
        <v>458</v>
      </c>
      <c r="F117" s="246">
        <f>事業別損益の状況!O54</f>
        <v>0</v>
      </c>
      <c r="G117" s="246"/>
      <c r="H117" s="245"/>
      <c r="I117" s="242"/>
      <c r="J117" s="452">
        <f t="shared" si="6"/>
        <v>0</v>
      </c>
    </row>
    <row r="118" spans="1:10">
      <c r="A118" s="234"/>
      <c r="B118" s="346"/>
      <c r="C118" s="347"/>
      <c r="D118" s="366"/>
      <c r="E118" s="348" t="s">
        <v>459</v>
      </c>
      <c r="F118" s="253">
        <f>事業別損益の状況!O55</f>
        <v>0</v>
      </c>
      <c r="G118" s="261"/>
      <c r="H118" s="245"/>
      <c r="I118" s="242"/>
      <c r="J118" s="452">
        <f t="shared" si="6"/>
        <v>0</v>
      </c>
    </row>
    <row r="119" spans="1:10">
      <c r="A119" s="234"/>
      <c r="B119" s="346"/>
      <c r="C119" s="347"/>
      <c r="D119" s="366"/>
      <c r="E119" s="348" t="s">
        <v>460</v>
      </c>
      <c r="F119" s="253">
        <f>事業別損益の状況!O56</f>
        <v>0</v>
      </c>
      <c r="G119" s="261"/>
      <c r="H119" s="245"/>
      <c r="I119" s="242"/>
      <c r="J119" s="452">
        <f t="shared" si="6"/>
        <v>0</v>
      </c>
    </row>
    <row r="120" spans="1:10">
      <c r="A120" s="234"/>
      <c r="B120" s="346"/>
      <c r="C120" s="347"/>
      <c r="D120" s="366"/>
      <c r="E120" s="348" t="s">
        <v>461</v>
      </c>
      <c r="F120" s="253">
        <f>事業別損益の状況!O57</f>
        <v>0</v>
      </c>
      <c r="G120" s="261"/>
      <c r="H120" s="245"/>
      <c r="I120" s="242"/>
      <c r="J120" s="452">
        <f t="shared" si="6"/>
        <v>0</v>
      </c>
    </row>
    <row r="121" spans="1:10">
      <c r="A121" s="234"/>
      <c r="B121" s="346"/>
      <c r="C121" s="347"/>
      <c r="D121" s="366"/>
      <c r="E121" s="348" t="s">
        <v>462</v>
      </c>
      <c r="F121" s="253">
        <f>事業別損益の状況!O58</f>
        <v>0</v>
      </c>
      <c r="G121" s="261"/>
      <c r="H121" s="245"/>
      <c r="I121" s="242"/>
      <c r="J121" s="452">
        <f t="shared" si="6"/>
        <v>0</v>
      </c>
    </row>
    <row r="122" spans="1:10">
      <c r="A122" s="234"/>
      <c r="B122" s="346"/>
      <c r="C122" s="347"/>
      <c r="D122" s="367"/>
      <c r="E122" s="348" t="s">
        <v>463</v>
      </c>
      <c r="F122" s="253">
        <f>事業別損益の状況!O59</f>
        <v>0</v>
      </c>
      <c r="G122" s="261"/>
      <c r="H122" s="245"/>
      <c r="I122" s="242"/>
      <c r="J122" s="452">
        <f t="shared" si="6"/>
        <v>0</v>
      </c>
    </row>
    <row r="123" spans="1:10">
      <c r="A123" s="234"/>
      <c r="B123" s="346"/>
      <c r="C123" s="347"/>
      <c r="D123" s="367"/>
      <c r="E123" s="348" t="s">
        <v>464</v>
      </c>
      <c r="F123" s="253">
        <f>事業別損益の状況!O60</f>
        <v>0</v>
      </c>
      <c r="G123" s="261"/>
      <c r="H123" s="245"/>
      <c r="I123" s="242"/>
      <c r="J123" s="452">
        <f t="shared" si="6"/>
        <v>0</v>
      </c>
    </row>
    <row r="124" spans="1:10">
      <c r="A124" s="234"/>
      <c r="B124" s="346"/>
      <c r="C124" s="347"/>
      <c r="D124" s="367"/>
      <c r="E124" s="348" t="s">
        <v>465</v>
      </c>
      <c r="F124" s="253">
        <f>事業別損益の状況!O61</f>
        <v>0</v>
      </c>
      <c r="G124" s="261"/>
      <c r="H124" s="245"/>
      <c r="I124" s="242"/>
      <c r="J124" s="452">
        <f t="shared" si="6"/>
        <v>0</v>
      </c>
    </row>
    <row r="125" spans="1:10">
      <c r="A125" s="234"/>
      <c r="B125" s="346"/>
      <c r="C125" s="347"/>
      <c r="D125" s="367"/>
      <c r="E125" s="348" t="s">
        <v>466</v>
      </c>
      <c r="F125" s="253">
        <f>事業別損益の状況!O62</f>
        <v>0</v>
      </c>
      <c r="G125" s="261"/>
      <c r="H125" s="245"/>
      <c r="I125" s="242"/>
      <c r="J125" s="452">
        <f t="shared" si="6"/>
        <v>0</v>
      </c>
    </row>
    <row r="126" spans="1:10">
      <c r="A126" s="234"/>
      <c r="B126" s="346"/>
      <c r="C126" s="347"/>
      <c r="D126" s="367"/>
      <c r="E126" s="348" t="str">
        <f>使い方・設定!F88</f>
        <v>その他経費追加勘定科目1</v>
      </c>
      <c r="F126" s="253">
        <f>事業別損益の状況!O63</f>
        <v>0</v>
      </c>
      <c r="G126" s="261"/>
      <c r="H126" s="245"/>
      <c r="I126" s="242"/>
      <c r="J126" s="452">
        <f t="shared" si="6"/>
        <v>0</v>
      </c>
    </row>
    <row r="127" spans="1:10">
      <c r="A127" s="234"/>
      <c r="B127" s="346"/>
      <c r="C127" s="347"/>
      <c r="D127" s="367"/>
      <c r="E127" s="348" t="str">
        <f>使い方・設定!F89</f>
        <v>その他経費追加勘定科目2</v>
      </c>
      <c r="F127" s="253">
        <f>事業別損益の状況!O64</f>
        <v>0</v>
      </c>
      <c r="G127" s="261"/>
      <c r="H127" s="245"/>
      <c r="I127" s="242"/>
      <c r="J127" s="452">
        <f t="shared" si="6"/>
        <v>0</v>
      </c>
    </row>
    <row r="128" spans="1:10">
      <c r="A128" s="234"/>
      <c r="B128" s="346"/>
      <c r="C128" s="347"/>
      <c r="D128" s="367"/>
      <c r="E128" s="348" t="str">
        <f>使い方・設定!F90</f>
        <v>その他経費追加勘定科目3</v>
      </c>
      <c r="F128" s="253">
        <f>事業別損益の状況!O65</f>
        <v>0</v>
      </c>
      <c r="G128" s="261"/>
      <c r="H128" s="245"/>
      <c r="I128" s="242"/>
      <c r="J128" s="452">
        <f t="shared" si="6"/>
        <v>0</v>
      </c>
    </row>
    <row r="129" spans="1:10">
      <c r="A129" s="234"/>
      <c r="B129" s="346"/>
      <c r="C129" s="347"/>
      <c r="D129" s="367"/>
      <c r="E129" s="348" t="str">
        <f>使い方・設定!F91</f>
        <v>その他経費追加勘定科目4</v>
      </c>
      <c r="F129" s="253">
        <f>事業別損益の状況!O66</f>
        <v>0</v>
      </c>
      <c r="G129" s="261"/>
      <c r="H129" s="245"/>
      <c r="I129" s="242"/>
      <c r="J129" s="452">
        <f t="shared" si="6"/>
        <v>0</v>
      </c>
    </row>
    <row r="130" spans="1:10">
      <c r="A130" s="234"/>
      <c r="B130" s="346"/>
      <c r="C130" s="347"/>
      <c r="D130" s="367"/>
      <c r="E130" s="348" t="str">
        <f>使い方・設定!F92</f>
        <v>その他経費追加勘定科目5</v>
      </c>
      <c r="F130" s="253">
        <f>事業別損益の状況!O67</f>
        <v>0</v>
      </c>
      <c r="G130" s="261"/>
      <c r="H130" s="245"/>
      <c r="I130" s="242"/>
      <c r="J130" s="452">
        <f t="shared" si="6"/>
        <v>0</v>
      </c>
    </row>
    <row r="131" spans="1:10">
      <c r="A131" s="234"/>
      <c r="B131" s="346"/>
      <c r="C131" s="347"/>
      <c r="D131" s="367"/>
      <c r="E131" s="348" t="str">
        <f>使い方・設定!F93</f>
        <v>その他経費追加勘定科目6</v>
      </c>
      <c r="F131" s="253">
        <f>事業別損益の状況!O68</f>
        <v>0</v>
      </c>
      <c r="G131" s="261"/>
      <c r="H131" s="245"/>
      <c r="I131" s="242"/>
      <c r="J131" s="452">
        <f t="shared" si="6"/>
        <v>0</v>
      </c>
    </row>
    <row r="132" spans="1:10">
      <c r="A132" s="234"/>
      <c r="B132" s="346"/>
      <c r="C132" s="347"/>
      <c r="D132" s="367"/>
      <c r="E132" s="348" t="str">
        <f>使い方・設定!F94</f>
        <v>その他経費追加勘定科目7</v>
      </c>
      <c r="F132" s="253">
        <f>事業別損益の状況!O69</f>
        <v>0</v>
      </c>
      <c r="G132" s="261"/>
      <c r="H132" s="245"/>
      <c r="I132" s="242"/>
      <c r="J132" s="452">
        <f t="shared" si="6"/>
        <v>0</v>
      </c>
    </row>
    <row r="133" spans="1:10">
      <c r="A133" s="234"/>
      <c r="B133" s="346"/>
      <c r="C133" s="347"/>
      <c r="D133" s="367"/>
      <c r="E133" s="348" t="str">
        <f>使い方・設定!F95</f>
        <v>その他経費追加勘定科目8</v>
      </c>
      <c r="F133" s="253">
        <f>事業別損益の状況!O70</f>
        <v>0</v>
      </c>
      <c r="G133" s="261"/>
      <c r="H133" s="245"/>
      <c r="I133" s="242"/>
      <c r="J133" s="452">
        <f t="shared" si="6"/>
        <v>0</v>
      </c>
    </row>
    <row r="134" spans="1:10">
      <c r="A134" s="234"/>
      <c r="B134" s="346"/>
      <c r="C134" s="347"/>
      <c r="D134" s="367"/>
      <c r="E134" s="348" t="str">
        <f>使い方・設定!F96</f>
        <v>その他経費追加勘定科目9</v>
      </c>
      <c r="F134" s="253">
        <f>事業別損益の状況!O71</f>
        <v>0</v>
      </c>
      <c r="G134" s="261"/>
      <c r="H134" s="245"/>
      <c r="I134" s="242"/>
      <c r="J134" s="452">
        <f t="shared" si="6"/>
        <v>0</v>
      </c>
    </row>
    <row r="135" spans="1:10">
      <c r="A135" s="234"/>
      <c r="B135" s="346"/>
      <c r="C135" s="347"/>
      <c r="D135" s="367"/>
      <c r="E135" s="348" t="str">
        <f>使い方・設定!F97</f>
        <v>その他経費追加勘定科目10</v>
      </c>
      <c r="F135" s="262">
        <f>事業別損益の状況!O72</f>
        <v>0</v>
      </c>
      <c r="G135" s="261"/>
      <c r="H135" s="245"/>
      <c r="I135" s="242"/>
      <c r="J135" s="452">
        <f t="shared" si="6"/>
        <v>0</v>
      </c>
    </row>
    <row r="136" spans="1:10">
      <c r="A136" s="234"/>
      <c r="B136" s="346"/>
      <c r="C136" s="347"/>
      <c r="D136" s="367"/>
      <c r="E136" s="368" t="s">
        <v>467</v>
      </c>
      <c r="F136" s="263">
        <f>SUM(F99:F135)</f>
        <v>0</v>
      </c>
      <c r="G136" s="246"/>
      <c r="H136" s="245"/>
      <c r="I136" s="242"/>
      <c r="J136" s="482">
        <v>1</v>
      </c>
    </row>
    <row r="137" spans="1:10">
      <c r="A137" s="234"/>
      <c r="B137" s="346"/>
      <c r="C137" s="347"/>
      <c r="D137" s="369" t="s">
        <v>468</v>
      </c>
      <c r="E137" s="364"/>
      <c r="F137" s="257"/>
      <c r="G137" s="244">
        <f>+F97+F136</f>
        <v>0</v>
      </c>
      <c r="H137" s="245"/>
      <c r="I137" s="242"/>
      <c r="J137" s="482">
        <v>1</v>
      </c>
    </row>
    <row r="138" spans="1:10">
      <c r="A138" s="234"/>
      <c r="B138" s="342"/>
      <c r="C138" s="343" t="s">
        <v>344</v>
      </c>
      <c r="D138" s="344" t="s">
        <v>469</v>
      </c>
      <c r="E138" s="345"/>
      <c r="F138" s="246"/>
      <c r="G138" s="246"/>
      <c r="H138" s="245"/>
      <c r="I138" s="242"/>
      <c r="J138" s="482">
        <v>1</v>
      </c>
    </row>
    <row r="139" spans="1:10">
      <c r="A139" s="234"/>
      <c r="B139" s="346"/>
      <c r="C139" s="347"/>
      <c r="D139" s="344" t="s">
        <v>427</v>
      </c>
      <c r="E139" s="365"/>
      <c r="F139" s="246"/>
      <c r="G139" s="246"/>
      <c r="H139" s="245"/>
      <c r="I139" s="242"/>
      <c r="J139" s="482">
        <v>1</v>
      </c>
    </row>
    <row r="140" spans="1:10">
      <c r="A140" s="234"/>
      <c r="B140" s="346"/>
      <c r="C140" s="347"/>
      <c r="D140" s="353"/>
      <c r="E140" s="348" t="s">
        <v>428</v>
      </c>
      <c r="F140" s="249">
        <f>事業別損益の状況!P15</f>
        <v>0</v>
      </c>
      <c r="G140" s="246"/>
      <c r="H140" s="245"/>
      <c r="I140" s="242"/>
      <c r="J140" s="452">
        <f t="shared" ref="J140:J158" si="7">IF(F140=0,0,1)</f>
        <v>0</v>
      </c>
    </row>
    <row r="141" spans="1:10">
      <c r="A141" s="234"/>
      <c r="B141" s="346"/>
      <c r="C141" s="347"/>
      <c r="D141" s="353"/>
      <c r="E141" s="348" t="s">
        <v>429</v>
      </c>
      <c r="F141" s="249">
        <f>事業別損益の状況!P16</f>
        <v>0</v>
      </c>
      <c r="G141" s="246"/>
      <c r="H141" s="245"/>
      <c r="I141" s="242"/>
      <c r="J141" s="452">
        <f t="shared" si="7"/>
        <v>0</v>
      </c>
    </row>
    <row r="142" spans="1:10">
      <c r="A142" s="234"/>
      <c r="B142" s="346"/>
      <c r="C142" s="347"/>
      <c r="D142" s="353"/>
      <c r="E142" s="348" t="s">
        <v>430</v>
      </c>
      <c r="F142" s="260">
        <f>事業別損益の状況!P17</f>
        <v>0</v>
      </c>
      <c r="G142" s="261"/>
      <c r="H142" s="245"/>
      <c r="I142" s="242"/>
      <c r="J142" s="452">
        <f t="shared" si="7"/>
        <v>0</v>
      </c>
    </row>
    <row r="143" spans="1:10">
      <c r="A143" s="234"/>
      <c r="B143" s="346"/>
      <c r="C143" s="347"/>
      <c r="D143" s="353"/>
      <c r="E143" s="348" t="s">
        <v>431</v>
      </c>
      <c r="F143" s="260">
        <f>事業別損益の状況!P18</f>
        <v>0</v>
      </c>
      <c r="G143" s="261"/>
      <c r="H143" s="245"/>
      <c r="I143" s="242"/>
      <c r="J143" s="452">
        <f t="shared" si="7"/>
        <v>0</v>
      </c>
    </row>
    <row r="144" spans="1:10">
      <c r="A144" s="234"/>
      <c r="B144" s="346"/>
      <c r="C144" s="347"/>
      <c r="D144" s="353"/>
      <c r="E144" s="348" t="s">
        <v>432</v>
      </c>
      <c r="F144" s="260">
        <f>事業別損益の状況!P19</f>
        <v>0</v>
      </c>
      <c r="G144" s="261"/>
      <c r="H144" s="245"/>
      <c r="I144" s="242"/>
      <c r="J144" s="452">
        <f t="shared" si="7"/>
        <v>0</v>
      </c>
    </row>
    <row r="145" spans="1:10">
      <c r="A145" s="234"/>
      <c r="B145" s="346"/>
      <c r="C145" s="347"/>
      <c r="D145" s="353"/>
      <c r="E145" s="348" t="s">
        <v>433</v>
      </c>
      <c r="F145" s="260">
        <f>事業別損益の状況!P20</f>
        <v>0</v>
      </c>
      <c r="G145" s="261"/>
      <c r="H145" s="245"/>
      <c r="I145" s="242"/>
      <c r="J145" s="452">
        <f t="shared" si="7"/>
        <v>0</v>
      </c>
    </row>
    <row r="146" spans="1:10">
      <c r="A146" s="234"/>
      <c r="B146" s="346"/>
      <c r="C146" s="347"/>
      <c r="D146" s="353"/>
      <c r="E146" s="348" t="s">
        <v>434</v>
      </c>
      <c r="F146" s="260">
        <f>事業別損益の状況!P21</f>
        <v>0</v>
      </c>
      <c r="G146" s="261"/>
      <c r="H146" s="245"/>
      <c r="I146" s="242"/>
      <c r="J146" s="452">
        <f t="shared" si="7"/>
        <v>0</v>
      </c>
    </row>
    <row r="147" spans="1:10">
      <c r="A147" s="234"/>
      <c r="B147" s="346"/>
      <c r="C147" s="347"/>
      <c r="D147" s="353"/>
      <c r="E147" s="348" t="s">
        <v>435</v>
      </c>
      <c r="F147" s="260">
        <f>事業別損益の状況!P22</f>
        <v>0</v>
      </c>
      <c r="G147" s="261"/>
      <c r="H147" s="245"/>
      <c r="I147" s="242"/>
      <c r="J147" s="452">
        <f t="shared" si="7"/>
        <v>0</v>
      </c>
    </row>
    <row r="148" spans="1:10">
      <c r="A148" s="234"/>
      <c r="B148" s="346"/>
      <c r="C148" s="347"/>
      <c r="D148" s="353"/>
      <c r="E148" s="348" t="s">
        <v>436</v>
      </c>
      <c r="F148" s="260">
        <f>事業別損益の状況!P23</f>
        <v>0</v>
      </c>
      <c r="G148" s="261"/>
      <c r="H148" s="245"/>
      <c r="I148" s="242"/>
      <c r="J148" s="452">
        <f t="shared" si="7"/>
        <v>0</v>
      </c>
    </row>
    <row r="149" spans="1:10">
      <c r="A149" s="234"/>
      <c r="B149" s="346"/>
      <c r="C149" s="347"/>
      <c r="D149" s="353"/>
      <c r="E149" s="348" t="str">
        <f>使い方・設定!H75</f>
        <v>人件費追加勘定科目1</v>
      </c>
      <c r="F149" s="260">
        <f>事業別損益の状況!P24</f>
        <v>0</v>
      </c>
      <c r="G149" s="261"/>
      <c r="H149" s="245"/>
      <c r="I149" s="242"/>
      <c r="J149" s="452">
        <f t="shared" si="7"/>
        <v>0</v>
      </c>
    </row>
    <row r="150" spans="1:10">
      <c r="A150" s="234"/>
      <c r="B150" s="346"/>
      <c r="C150" s="347"/>
      <c r="D150" s="353"/>
      <c r="E150" s="348" t="str">
        <f>使い方・設定!H76</f>
        <v>人件費追加勘定科目2</v>
      </c>
      <c r="F150" s="260">
        <f>事業別損益の状況!P25</f>
        <v>0</v>
      </c>
      <c r="G150" s="261"/>
      <c r="H150" s="245"/>
      <c r="I150" s="242"/>
      <c r="J150" s="452">
        <f t="shared" si="7"/>
        <v>0</v>
      </c>
    </row>
    <row r="151" spans="1:10">
      <c r="A151" s="234"/>
      <c r="B151" s="346"/>
      <c r="C151" s="347"/>
      <c r="D151" s="353"/>
      <c r="E151" s="348" t="str">
        <f>使い方・設定!H77</f>
        <v>人件費追加勘定科目3</v>
      </c>
      <c r="F151" s="260">
        <f>事業別損益の状況!P26</f>
        <v>0</v>
      </c>
      <c r="G151" s="261"/>
      <c r="H151" s="245"/>
      <c r="I151" s="242"/>
      <c r="J151" s="452">
        <f t="shared" si="7"/>
        <v>0</v>
      </c>
    </row>
    <row r="152" spans="1:10">
      <c r="A152" s="234"/>
      <c r="B152" s="346"/>
      <c r="C152" s="347"/>
      <c r="D152" s="353"/>
      <c r="E152" s="348" t="str">
        <f>使い方・設定!H78</f>
        <v>人件費追加勘定科目4</v>
      </c>
      <c r="F152" s="260">
        <f>事業別損益の状況!P27</f>
        <v>0</v>
      </c>
      <c r="G152" s="261"/>
      <c r="H152" s="245"/>
      <c r="I152" s="242"/>
      <c r="J152" s="452">
        <f t="shared" si="7"/>
        <v>0</v>
      </c>
    </row>
    <row r="153" spans="1:10">
      <c r="A153" s="234"/>
      <c r="B153" s="346"/>
      <c r="C153" s="347"/>
      <c r="D153" s="353"/>
      <c r="E153" s="348" t="str">
        <f>使い方・設定!H79</f>
        <v>人件費追加勘定科目5</v>
      </c>
      <c r="F153" s="260">
        <f>事業別損益の状況!P28</f>
        <v>0</v>
      </c>
      <c r="G153" s="261"/>
      <c r="H153" s="245"/>
      <c r="I153" s="242"/>
      <c r="J153" s="452">
        <f t="shared" si="7"/>
        <v>0</v>
      </c>
    </row>
    <row r="154" spans="1:10">
      <c r="A154" s="234"/>
      <c r="B154" s="346"/>
      <c r="C154" s="347"/>
      <c r="D154" s="353"/>
      <c r="E154" s="348" t="str">
        <f>使い方・設定!H80</f>
        <v>人件費追加勘定科目6</v>
      </c>
      <c r="F154" s="260">
        <f>事業別損益の状況!P29</f>
        <v>0</v>
      </c>
      <c r="G154" s="261"/>
      <c r="H154" s="245"/>
      <c r="I154" s="242"/>
      <c r="J154" s="452">
        <f t="shared" si="7"/>
        <v>0</v>
      </c>
    </row>
    <row r="155" spans="1:10">
      <c r="A155" s="234"/>
      <c r="B155" s="346"/>
      <c r="C155" s="347"/>
      <c r="D155" s="353"/>
      <c r="E155" s="348" t="str">
        <f>使い方・設定!H81</f>
        <v>人件費追加勘定科目7</v>
      </c>
      <c r="F155" s="260">
        <f>事業別損益の状況!P30</f>
        <v>0</v>
      </c>
      <c r="G155" s="261"/>
      <c r="H155" s="245"/>
      <c r="I155" s="242"/>
      <c r="J155" s="452">
        <f t="shared" si="7"/>
        <v>0</v>
      </c>
    </row>
    <row r="156" spans="1:10">
      <c r="A156" s="234"/>
      <c r="B156" s="346"/>
      <c r="C156" s="347"/>
      <c r="D156" s="353"/>
      <c r="E156" s="348" t="str">
        <f>使い方・設定!H82</f>
        <v>人件費追加勘定科目8</v>
      </c>
      <c r="F156" s="260">
        <f>事業別損益の状況!P31</f>
        <v>0</v>
      </c>
      <c r="G156" s="261"/>
      <c r="H156" s="245"/>
      <c r="I156" s="242"/>
      <c r="J156" s="452">
        <f t="shared" si="7"/>
        <v>0</v>
      </c>
    </row>
    <row r="157" spans="1:10">
      <c r="A157" s="234"/>
      <c r="B157" s="346"/>
      <c r="C157" s="347"/>
      <c r="D157" s="353"/>
      <c r="E157" s="348" t="str">
        <f>使い方・設定!H83</f>
        <v>人件費追加勘定科目9</v>
      </c>
      <c r="F157" s="260">
        <f>事業別損益の状況!P32</f>
        <v>0</v>
      </c>
      <c r="G157" s="261"/>
      <c r="H157" s="245"/>
      <c r="I157" s="242"/>
      <c r="J157" s="452">
        <f t="shared" si="7"/>
        <v>0</v>
      </c>
    </row>
    <row r="158" spans="1:10">
      <c r="A158" s="234"/>
      <c r="B158" s="346"/>
      <c r="C158" s="347"/>
      <c r="D158" s="353"/>
      <c r="E158" s="348" t="str">
        <f>使い方・設定!H84</f>
        <v>人件費追加勘定科目10</v>
      </c>
      <c r="F158" s="262">
        <f>事業別損益の状況!P33</f>
        <v>0</v>
      </c>
      <c r="G158" s="261"/>
      <c r="H158" s="245"/>
      <c r="I158" s="242"/>
      <c r="J158" s="452">
        <f t="shared" si="7"/>
        <v>0</v>
      </c>
    </row>
    <row r="159" spans="1:10">
      <c r="A159" s="234"/>
      <c r="B159" s="346"/>
      <c r="C159" s="347"/>
      <c r="D159" s="366"/>
      <c r="E159" s="370" t="s">
        <v>437</v>
      </c>
      <c r="F159" s="264">
        <f>SUM(F140:F158)</f>
        <v>0</v>
      </c>
      <c r="G159" s="246"/>
      <c r="H159" s="245"/>
      <c r="I159" s="242"/>
      <c r="J159" s="482">
        <v>1</v>
      </c>
    </row>
    <row r="160" spans="1:10">
      <c r="A160" s="234"/>
      <c r="B160" s="346"/>
      <c r="C160" s="347"/>
      <c r="D160" s="369" t="s">
        <v>438</v>
      </c>
      <c r="E160" s="371"/>
      <c r="F160" s="248"/>
      <c r="G160" s="246"/>
      <c r="H160" s="245"/>
      <c r="I160" s="242"/>
      <c r="J160" s="482">
        <v>1</v>
      </c>
    </row>
    <row r="161" spans="1:10">
      <c r="A161" s="234"/>
      <c r="B161" s="346"/>
      <c r="C161" s="347"/>
      <c r="D161" s="366"/>
      <c r="E161" s="348" t="s">
        <v>439</v>
      </c>
      <c r="F161" s="246">
        <f>事業別損益の状況!P36</f>
        <v>0</v>
      </c>
      <c r="G161" s="246"/>
      <c r="H161" s="245"/>
      <c r="I161" s="242"/>
      <c r="J161" s="452">
        <f t="shared" ref="J161:J197" si="8">IF(F161=0,0,1)</f>
        <v>0</v>
      </c>
    </row>
    <row r="162" spans="1:10">
      <c r="A162" s="234"/>
      <c r="B162" s="346"/>
      <c r="C162" s="347"/>
      <c r="D162" s="366"/>
      <c r="E162" s="348" t="s">
        <v>440</v>
      </c>
      <c r="F162" s="246">
        <f>事業別損益の状況!P37</f>
        <v>0</v>
      </c>
      <c r="G162" s="246"/>
      <c r="H162" s="245"/>
      <c r="I162" s="242"/>
      <c r="J162" s="452">
        <f t="shared" si="8"/>
        <v>0</v>
      </c>
    </row>
    <row r="163" spans="1:10">
      <c r="A163" s="234"/>
      <c r="B163" s="346"/>
      <c r="C163" s="347"/>
      <c r="D163" s="366"/>
      <c r="E163" s="348" t="s">
        <v>441</v>
      </c>
      <c r="F163" s="246">
        <f>事業別損益の状況!P38</f>
        <v>0</v>
      </c>
      <c r="G163" s="246"/>
      <c r="H163" s="245"/>
      <c r="I163" s="242"/>
      <c r="J163" s="452">
        <f t="shared" si="8"/>
        <v>0</v>
      </c>
    </row>
    <row r="164" spans="1:10">
      <c r="A164" s="234"/>
      <c r="B164" s="346"/>
      <c r="C164" s="347"/>
      <c r="D164" s="366"/>
      <c r="E164" s="348" t="s">
        <v>442</v>
      </c>
      <c r="F164" s="246">
        <f>事業別損益の状況!P39</f>
        <v>0</v>
      </c>
      <c r="G164" s="246"/>
      <c r="H164" s="245"/>
      <c r="I164" s="242"/>
      <c r="J164" s="452">
        <f t="shared" si="8"/>
        <v>0</v>
      </c>
    </row>
    <row r="165" spans="1:10">
      <c r="A165" s="234"/>
      <c r="B165" s="346"/>
      <c r="C165" s="347"/>
      <c r="D165" s="366"/>
      <c r="E165" s="348" t="s">
        <v>444</v>
      </c>
      <c r="F165" s="246">
        <f>事業別損益の状況!P40</f>
        <v>0</v>
      </c>
      <c r="G165" s="246"/>
      <c r="H165" s="245"/>
      <c r="I165" s="242"/>
      <c r="J165" s="452">
        <f t="shared" si="8"/>
        <v>0</v>
      </c>
    </row>
    <row r="166" spans="1:10">
      <c r="A166" s="234"/>
      <c r="B166" s="346"/>
      <c r="C166" s="347"/>
      <c r="D166" s="366"/>
      <c r="E166" s="348" t="s">
        <v>445</v>
      </c>
      <c r="F166" s="246">
        <f>事業別損益の状況!P41</f>
        <v>0</v>
      </c>
      <c r="G166" s="246"/>
      <c r="H166" s="245"/>
      <c r="I166" s="242"/>
      <c r="J166" s="452">
        <f t="shared" si="8"/>
        <v>0</v>
      </c>
    </row>
    <row r="167" spans="1:10">
      <c r="A167" s="234"/>
      <c r="B167" s="346"/>
      <c r="C167" s="347"/>
      <c r="D167" s="366"/>
      <c r="E167" s="348" t="s">
        <v>446</v>
      </c>
      <c r="F167" s="246">
        <f>事業別損益の状況!P42</f>
        <v>0</v>
      </c>
      <c r="G167" s="246"/>
      <c r="H167" s="245"/>
      <c r="I167" s="242"/>
      <c r="J167" s="452">
        <f t="shared" si="8"/>
        <v>0</v>
      </c>
    </row>
    <row r="168" spans="1:10">
      <c r="A168" s="234"/>
      <c r="B168" s="346"/>
      <c r="C168" s="347"/>
      <c r="D168" s="366"/>
      <c r="E168" s="348" t="s">
        <v>447</v>
      </c>
      <c r="F168" s="246">
        <f>事業別損益の状況!P43</f>
        <v>0</v>
      </c>
      <c r="G168" s="246"/>
      <c r="H168" s="245"/>
      <c r="I168" s="242"/>
      <c r="J168" s="452">
        <f t="shared" si="8"/>
        <v>0</v>
      </c>
    </row>
    <row r="169" spans="1:10">
      <c r="A169" s="234"/>
      <c r="B169" s="346"/>
      <c r="C169" s="347"/>
      <c r="D169" s="366"/>
      <c r="E169" s="348" t="s">
        <v>448</v>
      </c>
      <c r="F169" s="246">
        <f>事業別損益の状況!P44</f>
        <v>0</v>
      </c>
      <c r="G169" s="246"/>
      <c r="H169" s="245"/>
      <c r="I169" s="242"/>
      <c r="J169" s="452">
        <f t="shared" si="8"/>
        <v>0</v>
      </c>
    </row>
    <row r="170" spans="1:10">
      <c r="A170" s="234"/>
      <c r="B170" s="346"/>
      <c r="C170" s="347"/>
      <c r="D170" s="366"/>
      <c r="E170" s="348" t="s">
        <v>449</v>
      </c>
      <c r="F170" s="246">
        <f>事業別損益の状況!P45</f>
        <v>0</v>
      </c>
      <c r="G170" s="246"/>
      <c r="H170" s="245"/>
      <c r="I170" s="242"/>
      <c r="J170" s="452">
        <f t="shared" si="8"/>
        <v>0</v>
      </c>
    </row>
    <row r="171" spans="1:10">
      <c r="A171" s="234"/>
      <c r="B171" s="346"/>
      <c r="C171" s="347"/>
      <c r="D171" s="366"/>
      <c r="E171" s="348" t="s">
        <v>450</v>
      </c>
      <c r="F171" s="246">
        <f>事業別損益の状況!P46</f>
        <v>0</v>
      </c>
      <c r="G171" s="246"/>
      <c r="H171" s="245"/>
      <c r="I171" s="242"/>
      <c r="J171" s="452">
        <f t="shared" si="8"/>
        <v>0</v>
      </c>
    </row>
    <row r="172" spans="1:10">
      <c r="A172" s="234"/>
      <c r="B172" s="346"/>
      <c r="C172" s="347"/>
      <c r="D172" s="366"/>
      <c r="E172" s="348" t="s">
        <v>451</v>
      </c>
      <c r="F172" s="246">
        <f>事業別損益の状況!P47</f>
        <v>0</v>
      </c>
      <c r="G172" s="246"/>
      <c r="H172" s="245"/>
      <c r="I172" s="242"/>
      <c r="J172" s="452">
        <f t="shared" si="8"/>
        <v>0</v>
      </c>
    </row>
    <row r="173" spans="1:10">
      <c r="A173" s="234"/>
      <c r="B173" s="346"/>
      <c r="C173" s="347"/>
      <c r="D173" s="366"/>
      <c r="E173" s="348" t="s">
        <v>452</v>
      </c>
      <c r="F173" s="246">
        <f>事業別損益の状況!P48</f>
        <v>0</v>
      </c>
      <c r="G173" s="246"/>
      <c r="H173" s="245"/>
      <c r="I173" s="242"/>
      <c r="J173" s="452">
        <f t="shared" si="8"/>
        <v>0</v>
      </c>
    </row>
    <row r="174" spans="1:10">
      <c r="A174" s="234"/>
      <c r="B174" s="346"/>
      <c r="C174" s="347"/>
      <c r="D174" s="366"/>
      <c r="E174" s="348" t="s">
        <v>453</v>
      </c>
      <c r="F174" s="246">
        <f>事業別損益の状況!P49</f>
        <v>0</v>
      </c>
      <c r="G174" s="246"/>
      <c r="H174" s="245"/>
      <c r="I174" s="242"/>
      <c r="J174" s="452">
        <f t="shared" si="8"/>
        <v>0</v>
      </c>
    </row>
    <row r="175" spans="1:10">
      <c r="A175" s="234"/>
      <c r="B175" s="346"/>
      <c r="C175" s="347"/>
      <c r="D175" s="366"/>
      <c r="E175" s="348" t="s">
        <v>454</v>
      </c>
      <c r="F175" s="246">
        <f>事業別損益の状況!P50</f>
        <v>0</v>
      </c>
      <c r="G175" s="246"/>
      <c r="H175" s="245"/>
      <c r="I175" s="242"/>
      <c r="J175" s="452">
        <f t="shared" si="8"/>
        <v>0</v>
      </c>
    </row>
    <row r="176" spans="1:10">
      <c r="A176" s="234"/>
      <c r="B176" s="346"/>
      <c r="C176" s="347"/>
      <c r="D176" s="366"/>
      <c r="E176" s="348" t="s">
        <v>455</v>
      </c>
      <c r="F176" s="246">
        <f>事業別損益の状況!P51</f>
        <v>0</v>
      </c>
      <c r="G176" s="246"/>
      <c r="H176" s="245"/>
      <c r="I176" s="242"/>
      <c r="J176" s="452">
        <f t="shared" si="8"/>
        <v>0</v>
      </c>
    </row>
    <row r="177" spans="1:10">
      <c r="A177" s="234"/>
      <c r="B177" s="346"/>
      <c r="C177" s="347"/>
      <c r="D177" s="366"/>
      <c r="E177" s="348" t="s">
        <v>456</v>
      </c>
      <c r="F177" s="246">
        <f>事業別損益の状況!P52</f>
        <v>0</v>
      </c>
      <c r="G177" s="246"/>
      <c r="H177" s="245"/>
      <c r="I177" s="242"/>
      <c r="J177" s="452">
        <f t="shared" si="8"/>
        <v>0</v>
      </c>
    </row>
    <row r="178" spans="1:10">
      <c r="A178" s="234"/>
      <c r="B178" s="346"/>
      <c r="C178" s="347"/>
      <c r="D178" s="366"/>
      <c r="E178" s="348" t="s">
        <v>457</v>
      </c>
      <c r="F178" s="246">
        <f>事業別損益の状況!P53</f>
        <v>0</v>
      </c>
      <c r="G178" s="246"/>
      <c r="H178" s="245"/>
      <c r="I178" s="242"/>
      <c r="J178" s="452">
        <f t="shared" si="8"/>
        <v>0</v>
      </c>
    </row>
    <row r="179" spans="1:10">
      <c r="A179" s="234"/>
      <c r="B179" s="346"/>
      <c r="C179" s="347"/>
      <c r="D179" s="366"/>
      <c r="E179" s="348" t="s">
        <v>458</v>
      </c>
      <c r="F179" s="246">
        <f>事業別損益の状況!P54</f>
        <v>0</v>
      </c>
      <c r="G179" s="246"/>
      <c r="H179" s="245"/>
      <c r="I179" s="242"/>
      <c r="J179" s="452">
        <f t="shared" si="8"/>
        <v>0</v>
      </c>
    </row>
    <row r="180" spans="1:10">
      <c r="A180" s="234"/>
      <c r="B180" s="346"/>
      <c r="C180" s="347"/>
      <c r="D180" s="366"/>
      <c r="E180" s="348" t="s">
        <v>459</v>
      </c>
      <c r="F180" s="246">
        <f>事業別損益の状況!P55</f>
        <v>0</v>
      </c>
      <c r="G180" s="246"/>
      <c r="H180" s="245"/>
      <c r="I180" s="242"/>
      <c r="J180" s="452">
        <f t="shared" si="8"/>
        <v>0</v>
      </c>
    </row>
    <row r="181" spans="1:10">
      <c r="A181" s="234"/>
      <c r="B181" s="346"/>
      <c r="C181" s="347"/>
      <c r="D181" s="366"/>
      <c r="E181" s="348" t="s">
        <v>460</v>
      </c>
      <c r="F181" s="246">
        <f>事業別損益の状況!P56</f>
        <v>0</v>
      </c>
      <c r="G181" s="246"/>
      <c r="H181" s="245"/>
      <c r="I181" s="242"/>
      <c r="J181" s="452">
        <f t="shared" si="8"/>
        <v>0</v>
      </c>
    </row>
    <row r="182" spans="1:10">
      <c r="A182" s="234"/>
      <c r="B182" s="346"/>
      <c r="C182" s="347"/>
      <c r="D182" s="366"/>
      <c r="E182" s="348" t="s">
        <v>461</v>
      </c>
      <c r="F182" s="249">
        <f>事業別損益の状況!P57</f>
        <v>0</v>
      </c>
      <c r="G182" s="246"/>
      <c r="H182" s="245"/>
      <c r="I182" s="242"/>
      <c r="J182" s="452">
        <f t="shared" si="8"/>
        <v>0</v>
      </c>
    </row>
    <row r="183" spans="1:10">
      <c r="A183" s="234"/>
      <c r="B183" s="346"/>
      <c r="C183" s="347"/>
      <c r="D183" s="366"/>
      <c r="E183" s="348" t="s">
        <v>462</v>
      </c>
      <c r="F183" s="255">
        <f>事業別損益の状況!P58</f>
        <v>0</v>
      </c>
      <c r="G183" s="261"/>
      <c r="H183" s="245"/>
      <c r="I183" s="242"/>
      <c r="J183" s="452">
        <f t="shared" si="8"/>
        <v>0</v>
      </c>
    </row>
    <row r="184" spans="1:10">
      <c r="A184" s="234"/>
      <c r="B184" s="346"/>
      <c r="C184" s="347"/>
      <c r="D184" s="367"/>
      <c r="E184" s="348" t="s">
        <v>463</v>
      </c>
      <c r="F184" s="255">
        <f>事業別損益の状況!P59</f>
        <v>0</v>
      </c>
      <c r="G184" s="261"/>
      <c r="H184" s="245"/>
      <c r="I184" s="242"/>
      <c r="J184" s="452">
        <f t="shared" si="8"/>
        <v>0</v>
      </c>
    </row>
    <row r="185" spans="1:10">
      <c r="A185" s="234"/>
      <c r="B185" s="346"/>
      <c r="C185" s="347"/>
      <c r="D185" s="367"/>
      <c r="E185" s="348" t="s">
        <v>464</v>
      </c>
      <c r="F185" s="255">
        <f>事業別損益の状況!P60</f>
        <v>0</v>
      </c>
      <c r="G185" s="261"/>
      <c r="H185" s="245"/>
      <c r="I185" s="242"/>
      <c r="J185" s="452">
        <f t="shared" si="8"/>
        <v>0</v>
      </c>
    </row>
    <row r="186" spans="1:10">
      <c r="A186" s="234"/>
      <c r="B186" s="346"/>
      <c r="C186" s="347"/>
      <c r="D186" s="367"/>
      <c r="E186" s="348" t="s">
        <v>465</v>
      </c>
      <c r="F186" s="255">
        <f>事業別損益の状況!P61</f>
        <v>0</v>
      </c>
      <c r="G186" s="261"/>
      <c r="H186" s="245"/>
      <c r="I186" s="242"/>
      <c r="J186" s="452">
        <f t="shared" si="8"/>
        <v>0</v>
      </c>
    </row>
    <row r="187" spans="1:10">
      <c r="A187" s="234"/>
      <c r="B187" s="346"/>
      <c r="C187" s="347"/>
      <c r="D187" s="367"/>
      <c r="E187" s="348" t="s">
        <v>466</v>
      </c>
      <c r="F187" s="255">
        <f>事業別損益の状況!P62</f>
        <v>0</v>
      </c>
      <c r="G187" s="261"/>
      <c r="H187" s="245"/>
      <c r="I187" s="242"/>
      <c r="J187" s="452">
        <f t="shared" si="8"/>
        <v>0</v>
      </c>
    </row>
    <row r="188" spans="1:10">
      <c r="A188" s="234"/>
      <c r="B188" s="346"/>
      <c r="C188" s="347"/>
      <c r="D188" s="367"/>
      <c r="E188" s="348" t="str">
        <f>使い方・設定!F88</f>
        <v>その他経費追加勘定科目1</v>
      </c>
      <c r="F188" s="255">
        <f>事業別損益の状況!P63</f>
        <v>0</v>
      </c>
      <c r="G188" s="261"/>
      <c r="H188" s="245"/>
      <c r="I188" s="242"/>
      <c r="J188" s="452">
        <f t="shared" si="8"/>
        <v>0</v>
      </c>
    </row>
    <row r="189" spans="1:10">
      <c r="A189" s="234"/>
      <c r="B189" s="346"/>
      <c r="C189" s="347"/>
      <c r="D189" s="367"/>
      <c r="E189" s="348" t="str">
        <f>使い方・設定!F89</f>
        <v>その他経費追加勘定科目2</v>
      </c>
      <c r="F189" s="255">
        <f>事業別損益の状況!P64</f>
        <v>0</v>
      </c>
      <c r="G189" s="261"/>
      <c r="H189" s="245"/>
      <c r="I189" s="242"/>
      <c r="J189" s="452">
        <f t="shared" si="8"/>
        <v>0</v>
      </c>
    </row>
    <row r="190" spans="1:10">
      <c r="A190" s="234"/>
      <c r="B190" s="346"/>
      <c r="C190" s="347"/>
      <c r="D190" s="367"/>
      <c r="E190" s="348" t="str">
        <f>使い方・設定!F90</f>
        <v>その他経費追加勘定科目3</v>
      </c>
      <c r="F190" s="255">
        <f>事業別損益の状況!P65</f>
        <v>0</v>
      </c>
      <c r="G190" s="261"/>
      <c r="H190" s="245"/>
      <c r="I190" s="242"/>
      <c r="J190" s="452">
        <f t="shared" si="8"/>
        <v>0</v>
      </c>
    </row>
    <row r="191" spans="1:10">
      <c r="A191" s="234"/>
      <c r="B191" s="346"/>
      <c r="C191" s="347"/>
      <c r="D191" s="367"/>
      <c r="E191" s="348" t="str">
        <f>使い方・設定!F91</f>
        <v>その他経費追加勘定科目4</v>
      </c>
      <c r="F191" s="255">
        <f>事業別損益の状況!P66</f>
        <v>0</v>
      </c>
      <c r="G191" s="261"/>
      <c r="H191" s="245"/>
      <c r="I191" s="242"/>
      <c r="J191" s="452">
        <f t="shared" si="8"/>
        <v>0</v>
      </c>
    </row>
    <row r="192" spans="1:10">
      <c r="A192" s="234"/>
      <c r="B192" s="346"/>
      <c r="C192" s="347"/>
      <c r="D192" s="367"/>
      <c r="E192" s="348" t="str">
        <f>使い方・設定!F92</f>
        <v>その他経費追加勘定科目5</v>
      </c>
      <c r="F192" s="255">
        <f>事業別損益の状況!P67</f>
        <v>0</v>
      </c>
      <c r="G192" s="261"/>
      <c r="H192" s="245"/>
      <c r="I192" s="242"/>
      <c r="J192" s="452">
        <f t="shared" si="8"/>
        <v>0</v>
      </c>
    </row>
    <row r="193" spans="1:10">
      <c r="A193" s="234"/>
      <c r="B193" s="346"/>
      <c r="C193" s="347"/>
      <c r="D193" s="367"/>
      <c r="E193" s="348" t="str">
        <f>使い方・設定!F93</f>
        <v>その他経費追加勘定科目6</v>
      </c>
      <c r="F193" s="255">
        <f>事業別損益の状況!P68</f>
        <v>0</v>
      </c>
      <c r="G193" s="261"/>
      <c r="H193" s="245"/>
      <c r="I193" s="242"/>
      <c r="J193" s="452">
        <f t="shared" si="8"/>
        <v>0</v>
      </c>
    </row>
    <row r="194" spans="1:10">
      <c r="A194" s="234"/>
      <c r="B194" s="346"/>
      <c r="C194" s="347"/>
      <c r="D194" s="367"/>
      <c r="E194" s="348" t="str">
        <f>使い方・設定!F94</f>
        <v>その他経費追加勘定科目7</v>
      </c>
      <c r="F194" s="255">
        <f>事業別損益の状況!P69</f>
        <v>0</v>
      </c>
      <c r="G194" s="261"/>
      <c r="H194" s="245"/>
      <c r="I194" s="242"/>
      <c r="J194" s="452">
        <f t="shared" si="8"/>
        <v>0</v>
      </c>
    </row>
    <row r="195" spans="1:10">
      <c r="A195" s="234"/>
      <c r="B195" s="346"/>
      <c r="C195" s="347"/>
      <c r="D195" s="367"/>
      <c r="E195" s="348" t="str">
        <f>使い方・設定!F95</f>
        <v>その他経費追加勘定科目8</v>
      </c>
      <c r="F195" s="255">
        <f>事業別損益の状況!P70</f>
        <v>0</v>
      </c>
      <c r="G195" s="261"/>
      <c r="H195" s="245"/>
      <c r="I195" s="242"/>
      <c r="J195" s="452">
        <f t="shared" si="8"/>
        <v>0</v>
      </c>
    </row>
    <row r="196" spans="1:10">
      <c r="A196" s="234"/>
      <c r="B196" s="346"/>
      <c r="C196" s="347"/>
      <c r="D196" s="367"/>
      <c r="E196" s="348" t="str">
        <f>使い方・設定!F96</f>
        <v>その他経費追加勘定科目9</v>
      </c>
      <c r="F196" s="255">
        <f>事業別損益の状況!P71</f>
        <v>0</v>
      </c>
      <c r="G196" s="261"/>
      <c r="H196" s="245"/>
      <c r="I196" s="242"/>
      <c r="J196" s="452">
        <f t="shared" si="8"/>
        <v>0</v>
      </c>
    </row>
    <row r="197" spans="1:10">
      <c r="A197" s="234"/>
      <c r="B197" s="346"/>
      <c r="C197" s="347"/>
      <c r="D197" s="367"/>
      <c r="E197" s="348" t="str">
        <f>使い方・設定!F97</f>
        <v>その他経費追加勘定科目10</v>
      </c>
      <c r="F197" s="255">
        <f>事業別損益の状況!P72</f>
        <v>0</v>
      </c>
      <c r="G197" s="261"/>
      <c r="H197" s="245"/>
      <c r="I197" s="242"/>
      <c r="J197" s="452">
        <f t="shared" si="8"/>
        <v>0</v>
      </c>
    </row>
    <row r="198" spans="1:10">
      <c r="A198" s="234"/>
      <c r="B198" s="346"/>
      <c r="C198" s="347"/>
      <c r="D198" s="367"/>
      <c r="E198" s="368" t="s">
        <v>467</v>
      </c>
      <c r="F198" s="263">
        <f>SUM(F161:F197)</f>
        <v>0</v>
      </c>
      <c r="G198" s="246"/>
      <c r="H198" s="245"/>
      <c r="I198" s="242"/>
      <c r="J198" s="482">
        <v>1</v>
      </c>
    </row>
    <row r="199" spans="1:10">
      <c r="A199" s="234"/>
      <c r="B199" s="346"/>
      <c r="C199" s="347"/>
      <c r="D199" s="369" t="s">
        <v>470</v>
      </c>
      <c r="E199" s="364"/>
      <c r="F199" s="257"/>
      <c r="G199" s="265">
        <f>+F159+F198</f>
        <v>0</v>
      </c>
      <c r="H199" s="245"/>
      <c r="I199" s="242"/>
      <c r="J199" s="482">
        <v>1</v>
      </c>
    </row>
    <row r="200" spans="1:10">
      <c r="A200" s="234"/>
      <c r="B200" s="372" t="s">
        <v>471</v>
      </c>
      <c r="C200" s="368"/>
      <c r="D200" s="368"/>
      <c r="E200" s="368"/>
      <c r="F200" s="244"/>
      <c r="G200" s="257"/>
      <c r="H200" s="266">
        <f>+G137+G199</f>
        <v>0</v>
      </c>
      <c r="I200" s="242"/>
      <c r="J200" s="482">
        <v>1</v>
      </c>
    </row>
    <row r="201" spans="1:10">
      <c r="A201" s="234"/>
      <c r="B201" s="361"/>
      <c r="C201" s="362"/>
      <c r="D201" s="362" t="str">
        <f>IF(SUM($J$202:$J$210)&gt;0,"当期経常増減額","当期正味財産増減額")</f>
        <v>当期正味財産増減額</v>
      </c>
      <c r="E201" s="362"/>
      <c r="F201" s="244"/>
      <c r="G201" s="267"/>
      <c r="H201" s="268">
        <f>H74-H200</f>
        <v>0</v>
      </c>
      <c r="I201" s="242"/>
      <c r="J201" s="482">
        <v>1</v>
      </c>
    </row>
    <row r="202" spans="1:10">
      <c r="A202" s="234"/>
      <c r="B202" s="361" t="s">
        <v>560</v>
      </c>
      <c r="C202" s="362" t="s">
        <v>472</v>
      </c>
      <c r="D202" s="362"/>
      <c r="E202" s="362"/>
      <c r="F202" s="244"/>
      <c r="G202" s="267"/>
      <c r="H202" s="268"/>
      <c r="I202" s="242"/>
      <c r="J202" s="452">
        <f>IF(SUM(J203:J204)&gt;0,1,0)</f>
        <v>0</v>
      </c>
    </row>
    <row r="203" spans="1:10">
      <c r="A203" s="234"/>
      <c r="B203" s="361"/>
      <c r="C203" s="362"/>
      <c r="D203" s="362" t="s">
        <v>473</v>
      </c>
      <c r="E203" s="362"/>
      <c r="F203" s="244">
        <f>集計・按分!Q280</f>
        <v>0</v>
      </c>
      <c r="G203" s="267"/>
      <c r="H203" s="268"/>
      <c r="I203" s="242"/>
      <c r="J203" s="452">
        <f>IF(F203=0,0,1)</f>
        <v>0</v>
      </c>
    </row>
    <row r="204" spans="1:10">
      <c r="A204" s="234"/>
      <c r="B204" s="361"/>
      <c r="C204" s="362"/>
      <c r="D204" s="362" t="s">
        <v>474</v>
      </c>
      <c r="E204" s="362"/>
      <c r="F204" s="269">
        <f>集計・按分!Q281</f>
        <v>0</v>
      </c>
      <c r="G204" s="267"/>
      <c r="H204" s="268"/>
      <c r="I204" s="242"/>
      <c r="J204" s="452">
        <f>IF(F204=0,0,1)</f>
        <v>0</v>
      </c>
    </row>
    <row r="205" spans="1:10">
      <c r="A205" s="234"/>
      <c r="B205" s="361"/>
      <c r="C205" s="362"/>
      <c r="D205" s="362" t="s">
        <v>475</v>
      </c>
      <c r="E205" s="362"/>
      <c r="F205" s="263">
        <f>SUM(F203:F204)</f>
        <v>0</v>
      </c>
      <c r="G205" s="267"/>
      <c r="H205" s="268"/>
      <c r="I205" s="242"/>
      <c r="J205" s="452">
        <f>IF(SUM(J203:J204)&gt;0,1,0)</f>
        <v>0</v>
      </c>
    </row>
    <row r="206" spans="1:10">
      <c r="A206" s="234"/>
      <c r="B206" s="361" t="str">
        <f>IF(J202&gt;0,"IV","III")</f>
        <v>III</v>
      </c>
      <c r="C206" s="362" t="s">
        <v>476</v>
      </c>
      <c r="D206" s="362"/>
      <c r="E206" s="362"/>
      <c r="F206" s="267"/>
      <c r="G206" s="267"/>
      <c r="H206" s="268"/>
      <c r="I206" s="242"/>
      <c r="J206" s="452">
        <f>IF(SUM(J207:J209)&gt;0,1,0)</f>
        <v>0</v>
      </c>
    </row>
    <row r="207" spans="1:10">
      <c r="A207" s="234"/>
      <c r="B207" s="361"/>
      <c r="C207" s="362"/>
      <c r="D207" s="362" t="s">
        <v>477</v>
      </c>
      <c r="E207" s="362"/>
      <c r="F207" s="244">
        <f>集計・按分!Q282</f>
        <v>0</v>
      </c>
      <c r="G207" s="267"/>
      <c r="H207" s="268"/>
      <c r="I207" s="242"/>
      <c r="J207" s="452">
        <f>IF(F207=0,0,1)</f>
        <v>0</v>
      </c>
    </row>
    <row r="208" spans="1:10">
      <c r="A208" s="234"/>
      <c r="B208" s="361"/>
      <c r="C208" s="362"/>
      <c r="D208" s="362" t="s">
        <v>478</v>
      </c>
      <c r="E208" s="362"/>
      <c r="F208" s="244">
        <f>集計・按分!Q283</f>
        <v>0</v>
      </c>
      <c r="G208" s="267"/>
      <c r="H208" s="268"/>
      <c r="I208" s="242"/>
      <c r="J208" s="452">
        <f>IF(F208=0,0,1)</f>
        <v>0</v>
      </c>
    </row>
    <row r="209" spans="1:10">
      <c r="A209" s="234"/>
      <c r="B209" s="361"/>
      <c r="C209" s="362"/>
      <c r="D209" s="362" t="s">
        <v>479</v>
      </c>
      <c r="E209" s="362"/>
      <c r="F209" s="269">
        <f>集計・按分!Q284</f>
        <v>0</v>
      </c>
      <c r="G209" s="267"/>
      <c r="H209" s="268"/>
      <c r="I209" s="242"/>
      <c r="J209" s="452">
        <f>IF(F209=0,0,1)</f>
        <v>0</v>
      </c>
    </row>
    <row r="210" spans="1:10">
      <c r="A210" s="234"/>
      <c r="B210" s="361"/>
      <c r="C210" s="362"/>
      <c r="D210" s="362" t="s">
        <v>480</v>
      </c>
      <c r="E210" s="362"/>
      <c r="F210" s="263">
        <f>SUM(F207:F209)</f>
        <v>0</v>
      </c>
      <c r="G210" s="267"/>
      <c r="H210" s="268"/>
      <c r="I210" s="242"/>
      <c r="J210" s="452">
        <f>IF(SUM(J207:J209)&gt;0,1,0)</f>
        <v>0</v>
      </c>
    </row>
    <row r="211" spans="1:10">
      <c r="A211" s="234"/>
      <c r="B211" s="373" t="s">
        <v>481</v>
      </c>
      <c r="C211" s="360"/>
      <c r="D211" s="374" t="str">
        <f>IF($J$212&gt;0,"税引前当期正味財産増減額","当期正味財産増減額")</f>
        <v>当期正味財産増減額</v>
      </c>
      <c r="E211" s="375"/>
      <c r="F211" s="267"/>
      <c r="G211" s="244"/>
      <c r="H211" s="270">
        <f>H201+F205-F210</f>
        <v>0</v>
      </c>
      <c r="I211" s="242"/>
      <c r="J211" s="452">
        <f>IF(SUM(J202:J210)&gt;0,1,0)</f>
        <v>0</v>
      </c>
    </row>
    <row r="212" spans="1:10">
      <c r="A212" s="271"/>
      <c r="B212" s="361"/>
      <c r="C212" s="362"/>
      <c r="D212" s="374" t="s">
        <v>482</v>
      </c>
      <c r="E212" s="375"/>
      <c r="F212" s="244"/>
      <c r="G212" s="244"/>
      <c r="H212" s="268">
        <f>集計・按分!Q285</f>
        <v>0</v>
      </c>
      <c r="I212" s="272"/>
      <c r="J212" s="452">
        <f>IF(H212=0,0,1)</f>
        <v>0</v>
      </c>
    </row>
    <row r="213" spans="1:10">
      <c r="A213" s="234"/>
      <c r="B213" s="373"/>
      <c r="C213" s="360"/>
      <c r="D213" s="374" t="s">
        <v>483</v>
      </c>
      <c r="E213" s="375"/>
      <c r="F213" s="246"/>
      <c r="G213" s="246"/>
      <c r="H213" s="266">
        <f>集計・按分!E62+集計・按分!E64</f>
        <v>0</v>
      </c>
      <c r="I213" s="242"/>
      <c r="J213" s="482">
        <v>1</v>
      </c>
    </row>
    <row r="214" spans="1:10" ht="18" thickBot="1">
      <c r="A214" s="234"/>
      <c r="B214" s="376" t="s">
        <v>484</v>
      </c>
      <c r="C214" s="377"/>
      <c r="D214" s="378" t="s">
        <v>485</v>
      </c>
      <c r="E214" s="378"/>
      <c r="F214" s="379"/>
      <c r="G214" s="379"/>
      <c r="H214" s="273">
        <f>+H211-H212+H213</f>
        <v>0</v>
      </c>
      <c r="I214" s="242"/>
      <c r="J214" s="482">
        <v>1</v>
      </c>
    </row>
    <row r="215" spans="1:10" s="487" customFormat="1" ht="18" thickTop="1">
      <c r="A215" s="484"/>
      <c r="B215" s="485"/>
      <c r="C215" s="485"/>
      <c r="D215" s="485"/>
      <c r="E215" s="485"/>
      <c r="F215" s="485"/>
      <c r="G215" s="485"/>
      <c r="H215" s="485"/>
      <c r="I215" s="485"/>
      <c r="J215" s="486"/>
    </row>
    <row r="216" spans="1:10">
      <c r="B216" s="274"/>
      <c r="C216" s="275"/>
      <c r="D216" s="275"/>
      <c r="E216" s="276"/>
      <c r="F216" s="275"/>
      <c r="G216" s="275"/>
      <c r="H216" s="275"/>
      <c r="I216" s="277"/>
    </row>
    <row r="217" spans="1:10">
      <c r="B217" s="278"/>
      <c r="C217" s="278"/>
      <c r="D217" s="278"/>
      <c r="E217" s="278"/>
      <c r="F217" s="278"/>
      <c r="G217" s="278"/>
      <c r="H217" s="278"/>
    </row>
    <row r="218" spans="1:10">
      <c r="B218" s="278"/>
      <c r="C218" s="278"/>
      <c r="D218" s="278"/>
      <c r="E218" s="278"/>
      <c r="F218" s="278"/>
      <c r="G218" s="278"/>
      <c r="H218" s="278"/>
    </row>
  </sheetData>
  <phoneticPr fontId="4"/>
  <conditionalFormatting sqref="F1">
    <cfRule type="expression" dxfId="6" priority="10">
      <formula>$E$5="☓"</formula>
    </cfRule>
  </conditionalFormatting>
  <conditionalFormatting sqref="J7:J214">
    <cfRule type="cellIs" dxfId="5" priority="1" operator="equal">
      <formula>0</formula>
    </cfRule>
  </conditionalFormatting>
  <printOptions horizontalCentered="1"/>
  <pageMargins left="0.70866141732283472" right="0.70866141732283472" top="0.74803149606299213" bottom="0.74803149606299213" header="0.31496062992125984" footer="0.11811023622047245"/>
  <pageSetup paperSize="9" scale="1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69" r:id="rId4" name="Button 49">
              <controlPr defaultSize="0" print="0" autoFill="0" autoPict="0" macro="[0]!BSとPL表示列で絞込">
                <anchor moveWithCells="1" sizeWithCells="1">
                  <from>
                    <xdr:col>11</xdr:col>
                    <xdr:colOff>61913</xdr:colOff>
                    <xdr:row>1</xdr:row>
                    <xdr:rowOff>114300</xdr:rowOff>
                  </from>
                  <to>
                    <xdr:col>12</xdr:col>
                    <xdr:colOff>342900</xdr:colOff>
                    <xdr:row>4</xdr:row>
                    <xdr:rowOff>38100</xdr:rowOff>
                  </to>
                </anchor>
              </controlPr>
            </control>
          </mc:Choice>
        </mc:AlternateContent>
        <mc:AlternateContent xmlns:mc="http://schemas.openxmlformats.org/markup-compatibility/2006">
          <mc:Choice Requires="x14">
            <control shapeId="5170" r:id="rId5" name="Button 50">
              <controlPr defaultSize="0" print="0" autoFill="0" autoPict="0" macro="[0]!フィルタ解除">
                <anchor moveWithCells="1" sizeWithCells="1">
                  <from>
                    <xdr:col>12</xdr:col>
                    <xdr:colOff>457200</xdr:colOff>
                    <xdr:row>1</xdr:row>
                    <xdr:rowOff>114300</xdr:rowOff>
                  </from>
                  <to>
                    <xdr:col>13</xdr:col>
                    <xdr:colOff>747713</xdr:colOff>
                    <xdr:row>4</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J219"/>
  <sheetViews>
    <sheetView zoomScale="90" zoomScaleNormal="90" workbookViewId="0"/>
  </sheetViews>
  <sheetFormatPr defaultColWidth="10.6875" defaultRowHeight="17.649999999999999"/>
  <cols>
    <col min="1" max="1" width="4.1875" style="227" customWidth="1"/>
    <col min="2" max="4" width="3" style="227" customWidth="1"/>
    <col min="5" max="5" width="51.6875" style="227" customWidth="1"/>
    <col min="6" max="8" width="20.6875" style="227" customWidth="1"/>
    <col min="9" max="9" width="4.1875" style="484" customWidth="1"/>
    <col min="10" max="10" width="4.6875" style="484" bestFit="1" customWidth="1"/>
    <col min="11" max="11" width="5" customWidth="1"/>
  </cols>
  <sheetData>
    <row r="1" spans="1:10">
      <c r="B1" s="525" t="s">
        <v>403</v>
      </c>
      <c r="C1" s="526"/>
      <c r="D1" s="526"/>
      <c r="E1" s="527"/>
      <c r="F1" s="534" t="str">
        <f>IF(H218='1_貸借対照表'!H63,"◯","✕")</f>
        <v>◯</v>
      </c>
    </row>
    <row r="2" spans="1:10">
      <c r="B2" s="530" t="s">
        <v>569</v>
      </c>
      <c r="C2" s="532"/>
      <c r="D2" s="532"/>
      <c r="E2" s="531"/>
      <c r="F2" s="523">
        <v>0</v>
      </c>
    </row>
    <row r="3" spans="1:10" ht="24">
      <c r="B3" s="528" t="s">
        <v>570</v>
      </c>
      <c r="C3" s="533"/>
      <c r="D3" s="533"/>
      <c r="E3" s="529"/>
      <c r="F3" s="524" t="s">
        <v>568</v>
      </c>
      <c r="G3" s="536" t="s">
        <v>571</v>
      </c>
      <c r="H3" s="537">
        <v>0</v>
      </c>
    </row>
    <row r="4" spans="1:10">
      <c r="B4" s="166" t="s">
        <v>11</v>
      </c>
      <c r="C4" s="167"/>
      <c r="D4" s="167"/>
      <c r="E4" s="168" t="str">
        <f>使い方・設定!D24</f>
        <v>NPO法人〇〇〇〇</v>
      </c>
      <c r="F4" s="169"/>
      <c r="G4" s="169"/>
      <c r="H4" s="169"/>
      <c r="I4" s="486"/>
      <c r="J4" s="486"/>
    </row>
    <row r="5" spans="1:10" ht="18.75">
      <c r="A5" s="231"/>
      <c r="B5" s="380" t="s">
        <v>404</v>
      </c>
      <c r="C5" s="381"/>
      <c r="D5" s="382"/>
      <c r="E5" s="382"/>
      <c r="F5" s="382"/>
      <c r="G5" s="382"/>
      <c r="H5" s="383"/>
      <c r="I5" s="500"/>
      <c r="J5" s="488"/>
    </row>
    <row r="6" spans="1:10">
      <c r="A6" s="231"/>
      <c r="B6" s="384" t="str">
        <f>使い方・設定!D26&amp;"　年　"&amp;使い方・設定!F26&amp;"　月　"&amp;使い方・設定!H26&amp;"　日　から　"&amp;使い方・設定!D27&amp;"　"&amp;使い方・設定!E27&amp;"　"&amp;使い方・設定!F27&amp;"　"&amp;使い方・設定!G27&amp;"　"&amp;使い方・設定!H27&amp;""&amp;"　日　まで"</f>
        <v>2018　年　4　月　1　日　から　2019　年　3　月　31　日　まで</v>
      </c>
      <c r="C6" s="385"/>
      <c r="D6" s="385"/>
      <c r="E6" s="385"/>
      <c r="F6" s="386"/>
      <c r="G6" s="386"/>
      <c r="H6" s="386"/>
      <c r="I6" s="501"/>
      <c r="J6" s="488"/>
    </row>
    <row r="7" spans="1:10">
      <c r="A7" s="234"/>
      <c r="B7" s="387"/>
      <c r="C7" s="388"/>
      <c r="D7" s="389"/>
      <c r="E7" s="389"/>
      <c r="F7" s="389"/>
      <c r="G7" s="389"/>
      <c r="H7" s="390" t="s">
        <v>405</v>
      </c>
      <c r="I7" s="502"/>
      <c r="J7" s="486"/>
    </row>
    <row r="8" spans="1:10">
      <c r="A8" s="231"/>
      <c r="B8" s="236" t="s">
        <v>335</v>
      </c>
      <c r="C8" s="237"/>
      <c r="D8" s="237"/>
      <c r="E8" s="238"/>
      <c r="F8" s="279" t="s">
        <v>486</v>
      </c>
      <c r="G8" s="280" t="s">
        <v>20</v>
      </c>
      <c r="H8" s="281" t="s">
        <v>178</v>
      </c>
      <c r="I8" s="501"/>
      <c r="J8" s="483" t="s">
        <v>558</v>
      </c>
    </row>
    <row r="9" spans="1:10">
      <c r="A9" s="234"/>
      <c r="B9" s="338" t="s">
        <v>561</v>
      </c>
      <c r="C9" s="339"/>
      <c r="D9" s="339"/>
      <c r="E9" s="339"/>
      <c r="F9" s="340"/>
      <c r="G9" s="341"/>
      <c r="H9" s="252"/>
      <c r="I9" s="485"/>
      <c r="J9" s="482">
        <v>1</v>
      </c>
    </row>
    <row r="10" spans="1:10">
      <c r="A10" s="234"/>
      <c r="B10" s="342"/>
      <c r="C10" s="343" t="s">
        <v>338</v>
      </c>
      <c r="D10" s="344" t="s">
        <v>407</v>
      </c>
      <c r="E10" s="345"/>
      <c r="F10" s="243"/>
      <c r="G10" s="518"/>
      <c r="H10" s="253"/>
      <c r="I10" s="485"/>
      <c r="J10" s="452">
        <f>IF(SUM(J11:J22)&gt;0,1,0)</f>
        <v>0</v>
      </c>
    </row>
    <row r="11" spans="1:10">
      <c r="A11" s="234"/>
      <c r="B11" s="346"/>
      <c r="C11" s="347"/>
      <c r="D11" s="348" t="s">
        <v>408</v>
      </c>
      <c r="E11" s="349"/>
      <c r="F11" s="249">
        <f>集計・按分!Q65</f>
        <v>0</v>
      </c>
      <c r="G11" s="518"/>
      <c r="H11" s="253">
        <f t="shared" ref="H11:H22" si="0">SUM(F11:G11)</f>
        <v>0</v>
      </c>
      <c r="I11" s="485"/>
      <c r="J11" s="452">
        <f>IF(H11=0,0,1)</f>
        <v>0</v>
      </c>
    </row>
    <row r="12" spans="1:10">
      <c r="A12" s="234"/>
      <c r="B12" s="346"/>
      <c r="C12" s="347"/>
      <c r="D12" s="348" t="s">
        <v>409</v>
      </c>
      <c r="E12" s="349"/>
      <c r="F12" s="249">
        <f>集計・按分!Q66</f>
        <v>0</v>
      </c>
      <c r="G12" s="518"/>
      <c r="H12" s="253">
        <f t="shared" si="0"/>
        <v>0</v>
      </c>
      <c r="I12" s="485"/>
      <c r="J12" s="452">
        <f t="shared" ref="J12:J22" si="1">IF(H12=0,0,1)</f>
        <v>0</v>
      </c>
    </row>
    <row r="13" spans="1:10">
      <c r="A13" s="234"/>
      <c r="B13" s="346"/>
      <c r="C13" s="347"/>
      <c r="D13" s="348" t="str">
        <f>使い方・設定!D75</f>
        <v>受取会費追加勘定科目1</v>
      </c>
      <c r="E13" s="349"/>
      <c r="F13" s="249">
        <f>集計・按分!Q67</f>
        <v>0</v>
      </c>
      <c r="G13" s="518"/>
      <c r="H13" s="253">
        <f t="shared" si="0"/>
        <v>0</v>
      </c>
      <c r="I13" s="485"/>
      <c r="J13" s="452">
        <f t="shared" si="1"/>
        <v>0</v>
      </c>
    </row>
    <row r="14" spans="1:10">
      <c r="A14" s="234"/>
      <c r="B14" s="346"/>
      <c r="C14" s="347"/>
      <c r="D14" s="348" t="str">
        <f>使い方・設定!D76</f>
        <v>受取会費追加勘定科目2</v>
      </c>
      <c r="E14" s="349"/>
      <c r="F14" s="249">
        <f>集計・按分!Q68</f>
        <v>0</v>
      </c>
      <c r="G14" s="518"/>
      <c r="H14" s="253">
        <f t="shared" si="0"/>
        <v>0</v>
      </c>
      <c r="I14" s="485"/>
      <c r="J14" s="452">
        <f t="shared" si="1"/>
        <v>0</v>
      </c>
    </row>
    <row r="15" spans="1:10">
      <c r="A15" s="234"/>
      <c r="B15" s="346"/>
      <c r="C15" s="347"/>
      <c r="D15" s="348" t="str">
        <f>使い方・設定!D77</f>
        <v>受取会費追加勘定科目3</v>
      </c>
      <c r="E15" s="349"/>
      <c r="F15" s="249">
        <f>集計・按分!Q69</f>
        <v>0</v>
      </c>
      <c r="G15" s="518"/>
      <c r="H15" s="253">
        <f t="shared" si="0"/>
        <v>0</v>
      </c>
      <c r="I15" s="485"/>
      <c r="J15" s="452">
        <f t="shared" si="1"/>
        <v>0</v>
      </c>
    </row>
    <row r="16" spans="1:10">
      <c r="A16" s="234"/>
      <c r="B16" s="346"/>
      <c r="C16" s="347"/>
      <c r="D16" s="348" t="str">
        <f>使い方・設定!D78</f>
        <v>受取会費追加勘定科目4</v>
      </c>
      <c r="E16" s="349"/>
      <c r="F16" s="249">
        <f>集計・按分!Q70</f>
        <v>0</v>
      </c>
      <c r="G16" s="518"/>
      <c r="H16" s="253">
        <f t="shared" si="0"/>
        <v>0</v>
      </c>
      <c r="I16" s="485"/>
      <c r="J16" s="452">
        <f t="shared" si="1"/>
        <v>0</v>
      </c>
    </row>
    <row r="17" spans="1:10">
      <c r="A17" s="234"/>
      <c r="B17" s="346"/>
      <c r="C17" s="347"/>
      <c r="D17" s="348" t="str">
        <f>使い方・設定!D79</f>
        <v>受取会費追加勘定科目5</v>
      </c>
      <c r="E17" s="349"/>
      <c r="F17" s="249">
        <f>集計・按分!Q71</f>
        <v>0</v>
      </c>
      <c r="G17" s="518"/>
      <c r="H17" s="253">
        <f t="shared" si="0"/>
        <v>0</v>
      </c>
      <c r="I17" s="485"/>
      <c r="J17" s="452">
        <f t="shared" si="1"/>
        <v>0</v>
      </c>
    </row>
    <row r="18" spans="1:10">
      <c r="A18" s="234"/>
      <c r="B18" s="346"/>
      <c r="C18" s="347"/>
      <c r="D18" s="348" t="str">
        <f>使い方・設定!D80</f>
        <v>受取会費追加勘定科目6</v>
      </c>
      <c r="E18" s="349"/>
      <c r="F18" s="249">
        <f>集計・按分!Q72</f>
        <v>0</v>
      </c>
      <c r="G18" s="518"/>
      <c r="H18" s="253">
        <f t="shared" si="0"/>
        <v>0</v>
      </c>
      <c r="I18" s="485"/>
      <c r="J18" s="452">
        <f t="shared" si="1"/>
        <v>0</v>
      </c>
    </row>
    <row r="19" spans="1:10">
      <c r="A19" s="234"/>
      <c r="B19" s="346"/>
      <c r="C19" s="347"/>
      <c r="D19" s="348" t="str">
        <f>使い方・設定!D81</f>
        <v>受取会費追加勘定科目7</v>
      </c>
      <c r="E19" s="349"/>
      <c r="F19" s="249">
        <f>集計・按分!Q73</f>
        <v>0</v>
      </c>
      <c r="G19" s="518"/>
      <c r="H19" s="253">
        <f t="shared" si="0"/>
        <v>0</v>
      </c>
      <c r="I19" s="485"/>
      <c r="J19" s="452">
        <f t="shared" si="1"/>
        <v>0</v>
      </c>
    </row>
    <row r="20" spans="1:10">
      <c r="A20" s="234"/>
      <c r="B20" s="346"/>
      <c r="C20" s="347"/>
      <c r="D20" s="348" t="str">
        <f>使い方・設定!D82</f>
        <v>受取会費追加勘定科目8</v>
      </c>
      <c r="E20" s="349"/>
      <c r="F20" s="249">
        <f>集計・按分!Q74</f>
        <v>0</v>
      </c>
      <c r="G20" s="518"/>
      <c r="H20" s="253">
        <f t="shared" si="0"/>
        <v>0</v>
      </c>
      <c r="I20" s="485"/>
      <c r="J20" s="452">
        <f t="shared" si="1"/>
        <v>0</v>
      </c>
    </row>
    <row r="21" spans="1:10">
      <c r="A21" s="234"/>
      <c r="B21" s="346"/>
      <c r="C21" s="347"/>
      <c r="D21" s="348" t="str">
        <f>使い方・設定!D83</f>
        <v>受取会費追加勘定科目9</v>
      </c>
      <c r="E21" s="349"/>
      <c r="F21" s="249">
        <f>集計・按分!Q75</f>
        <v>0</v>
      </c>
      <c r="G21" s="518"/>
      <c r="H21" s="253">
        <f t="shared" si="0"/>
        <v>0</v>
      </c>
      <c r="I21" s="485"/>
      <c r="J21" s="452">
        <f t="shared" si="1"/>
        <v>0</v>
      </c>
    </row>
    <row r="22" spans="1:10">
      <c r="A22" s="234"/>
      <c r="B22" s="346"/>
      <c r="C22" s="347"/>
      <c r="D22" s="348" t="str">
        <f>使い方・設定!D84</f>
        <v>受取会費追加勘定科目10</v>
      </c>
      <c r="E22" s="349"/>
      <c r="F22" s="260">
        <f>集計・按分!Q76</f>
        <v>0</v>
      </c>
      <c r="G22" s="518"/>
      <c r="H22" s="253">
        <f t="shared" si="0"/>
        <v>0</v>
      </c>
      <c r="I22" s="485"/>
      <c r="J22" s="452">
        <f t="shared" si="1"/>
        <v>0</v>
      </c>
    </row>
    <row r="23" spans="1:10">
      <c r="A23" s="234"/>
      <c r="B23" s="342"/>
      <c r="C23" s="490" t="str">
        <f>$J$10+1&amp;"."</f>
        <v>1.</v>
      </c>
      <c r="D23" s="344" t="s">
        <v>410</v>
      </c>
      <c r="E23" s="345"/>
      <c r="F23" s="255"/>
      <c r="G23" s="518"/>
      <c r="H23" s="253"/>
      <c r="I23" s="485"/>
      <c r="J23" s="452">
        <f>IF(SUM(J24:J37)&gt;0,1,0)</f>
        <v>0</v>
      </c>
    </row>
    <row r="24" spans="1:10">
      <c r="A24" s="234"/>
      <c r="B24" s="342"/>
      <c r="C24" s="347"/>
      <c r="D24" s="348" t="s">
        <v>411</v>
      </c>
      <c r="E24" s="349"/>
      <c r="F24" s="243">
        <f>集計・按分!Q77+集計・按分!Q91-G24</f>
        <v>0</v>
      </c>
      <c r="G24" s="518"/>
      <c r="H24" s="253">
        <f t="shared" ref="H24:H37" si="2">SUM(F24:G24)</f>
        <v>0</v>
      </c>
      <c r="I24" s="485"/>
      <c r="J24" s="452">
        <f>IF(H24=0,0,1)</f>
        <v>0</v>
      </c>
    </row>
    <row r="25" spans="1:10">
      <c r="A25" s="234"/>
      <c r="B25" s="342"/>
      <c r="C25" s="347"/>
      <c r="D25" s="348" t="s">
        <v>412</v>
      </c>
      <c r="E25" s="349"/>
      <c r="F25" s="243">
        <f>集計・按分!Q78+集計・按分!Q92-G25</f>
        <v>0</v>
      </c>
      <c r="G25" s="518"/>
      <c r="H25" s="253">
        <f t="shared" si="2"/>
        <v>0</v>
      </c>
      <c r="I25" s="485"/>
      <c r="J25" s="452">
        <f t="shared" ref="J25:J37" si="3">IF(H25=0,0,1)</f>
        <v>0</v>
      </c>
    </row>
    <row r="26" spans="1:10">
      <c r="A26" s="234"/>
      <c r="B26" s="346"/>
      <c r="C26" s="347"/>
      <c r="D26" s="348" t="s">
        <v>413</v>
      </c>
      <c r="E26" s="349"/>
      <c r="F26" s="243">
        <f>集計・按分!Q79+集計・按分!Q93-G26</f>
        <v>0</v>
      </c>
      <c r="G26" s="518"/>
      <c r="H26" s="253">
        <f t="shared" si="2"/>
        <v>0</v>
      </c>
      <c r="I26" s="485"/>
      <c r="J26" s="452">
        <f t="shared" si="3"/>
        <v>0</v>
      </c>
    </row>
    <row r="27" spans="1:10">
      <c r="A27" s="234"/>
      <c r="B27" s="346"/>
      <c r="C27" s="347"/>
      <c r="D27" s="348" t="s">
        <v>414</v>
      </c>
      <c r="E27" s="349"/>
      <c r="F27" s="351">
        <f>集計・按分!Q80+集計・按分!Q94-G27</f>
        <v>0</v>
      </c>
      <c r="G27" s="518"/>
      <c r="H27" s="253">
        <f t="shared" si="2"/>
        <v>0</v>
      </c>
      <c r="I27" s="485"/>
      <c r="J27" s="452">
        <f t="shared" si="3"/>
        <v>0</v>
      </c>
    </row>
    <row r="28" spans="1:10">
      <c r="A28" s="234"/>
      <c r="B28" s="346"/>
      <c r="C28" s="347"/>
      <c r="D28" s="350" t="str">
        <f>使い方・設定!B88</f>
        <v>受取寄付金追加勘定科目1</v>
      </c>
      <c r="E28" s="349"/>
      <c r="F28" s="351">
        <f>集計・按分!Q81+集計・按分!Q95-G28</f>
        <v>0</v>
      </c>
      <c r="G28" s="518"/>
      <c r="H28" s="253">
        <f t="shared" si="2"/>
        <v>0</v>
      </c>
      <c r="I28" s="485"/>
      <c r="J28" s="452">
        <f t="shared" si="3"/>
        <v>0</v>
      </c>
    </row>
    <row r="29" spans="1:10">
      <c r="A29" s="234"/>
      <c r="B29" s="346"/>
      <c r="C29" s="347"/>
      <c r="D29" s="350" t="str">
        <f>使い方・設定!B89</f>
        <v>受取寄付金追加勘定科目2</v>
      </c>
      <c r="E29" s="349"/>
      <c r="F29" s="351">
        <f>集計・按分!Q82+集計・按分!Q96-G29</f>
        <v>0</v>
      </c>
      <c r="G29" s="518"/>
      <c r="H29" s="253">
        <f t="shared" si="2"/>
        <v>0</v>
      </c>
      <c r="I29" s="485"/>
      <c r="J29" s="452">
        <f t="shared" si="3"/>
        <v>0</v>
      </c>
    </row>
    <row r="30" spans="1:10">
      <c r="A30" s="234"/>
      <c r="B30" s="346"/>
      <c r="C30" s="347"/>
      <c r="D30" s="350" t="str">
        <f>使い方・設定!B90</f>
        <v>受取寄付金追加勘定科目3</v>
      </c>
      <c r="E30" s="349"/>
      <c r="F30" s="351">
        <f>集計・按分!Q83+集計・按分!Q97-G30</f>
        <v>0</v>
      </c>
      <c r="G30" s="518"/>
      <c r="H30" s="253">
        <f t="shared" si="2"/>
        <v>0</v>
      </c>
      <c r="I30" s="485"/>
      <c r="J30" s="452">
        <f t="shared" si="3"/>
        <v>0</v>
      </c>
    </row>
    <row r="31" spans="1:10">
      <c r="A31" s="234"/>
      <c r="B31" s="346"/>
      <c r="C31" s="347"/>
      <c r="D31" s="350" t="str">
        <f>使い方・設定!B91</f>
        <v>受取寄付金追加勘定科目4</v>
      </c>
      <c r="E31" s="349"/>
      <c r="F31" s="351">
        <f>集計・按分!Q84+集計・按分!Q98-G31</f>
        <v>0</v>
      </c>
      <c r="G31" s="518"/>
      <c r="H31" s="253">
        <f t="shared" si="2"/>
        <v>0</v>
      </c>
      <c r="I31" s="485"/>
      <c r="J31" s="452">
        <f t="shared" si="3"/>
        <v>0</v>
      </c>
    </row>
    <row r="32" spans="1:10">
      <c r="A32" s="234"/>
      <c r="B32" s="346"/>
      <c r="C32" s="347"/>
      <c r="D32" s="350" t="str">
        <f>使い方・設定!B92</f>
        <v>受取寄付金追加勘定科目5</v>
      </c>
      <c r="E32" s="349"/>
      <c r="F32" s="351">
        <f>集計・按分!Q85+集計・按分!Q99-G32</f>
        <v>0</v>
      </c>
      <c r="G32" s="518"/>
      <c r="H32" s="253">
        <f t="shared" si="2"/>
        <v>0</v>
      </c>
      <c r="I32" s="485"/>
      <c r="J32" s="452">
        <f t="shared" si="3"/>
        <v>0</v>
      </c>
    </row>
    <row r="33" spans="1:10">
      <c r="A33" s="234"/>
      <c r="B33" s="346"/>
      <c r="C33" s="347"/>
      <c r="D33" s="350" t="str">
        <f>使い方・設定!B93</f>
        <v>受取寄付金追加勘定科目6</v>
      </c>
      <c r="E33" s="349"/>
      <c r="F33" s="351">
        <f>集計・按分!Q86+集計・按分!Q100-G33</f>
        <v>0</v>
      </c>
      <c r="G33" s="518"/>
      <c r="H33" s="253">
        <f t="shared" si="2"/>
        <v>0</v>
      </c>
      <c r="I33" s="485"/>
      <c r="J33" s="452">
        <f t="shared" si="3"/>
        <v>0</v>
      </c>
    </row>
    <row r="34" spans="1:10">
      <c r="A34" s="234"/>
      <c r="B34" s="346"/>
      <c r="C34" s="347"/>
      <c r="D34" s="350" t="str">
        <f>使い方・設定!B94</f>
        <v>受取寄付金追加勘定科目7</v>
      </c>
      <c r="E34" s="349"/>
      <c r="F34" s="351">
        <f>集計・按分!Q87+集計・按分!Q101-G34</f>
        <v>0</v>
      </c>
      <c r="G34" s="518"/>
      <c r="H34" s="253">
        <f t="shared" si="2"/>
        <v>0</v>
      </c>
      <c r="I34" s="485"/>
      <c r="J34" s="452">
        <f t="shared" si="3"/>
        <v>0</v>
      </c>
    </row>
    <row r="35" spans="1:10">
      <c r="A35" s="234"/>
      <c r="B35" s="346"/>
      <c r="C35" s="347"/>
      <c r="D35" s="350" t="str">
        <f>使い方・設定!B95</f>
        <v>受取寄付金追加勘定科目8</v>
      </c>
      <c r="E35" s="349"/>
      <c r="F35" s="351">
        <f>集計・按分!Q88+集計・按分!Q102-G35</f>
        <v>0</v>
      </c>
      <c r="G35" s="518"/>
      <c r="H35" s="253">
        <f t="shared" si="2"/>
        <v>0</v>
      </c>
      <c r="I35" s="485"/>
      <c r="J35" s="452">
        <f t="shared" si="3"/>
        <v>0</v>
      </c>
    </row>
    <row r="36" spans="1:10">
      <c r="A36" s="234"/>
      <c r="B36" s="346"/>
      <c r="C36" s="347"/>
      <c r="D36" s="350" t="str">
        <f>使い方・設定!B96</f>
        <v>受取寄付金追加勘定科目9</v>
      </c>
      <c r="E36" s="349"/>
      <c r="F36" s="351">
        <f>集計・按分!Q89+集計・按分!Q103-G36</f>
        <v>0</v>
      </c>
      <c r="G36" s="518"/>
      <c r="H36" s="253">
        <f t="shared" si="2"/>
        <v>0</v>
      </c>
      <c r="I36" s="485"/>
      <c r="J36" s="452">
        <f t="shared" si="3"/>
        <v>0</v>
      </c>
    </row>
    <row r="37" spans="1:10">
      <c r="A37" s="234"/>
      <c r="B37" s="346"/>
      <c r="C37" s="347"/>
      <c r="D37" s="350" t="str">
        <f>使い方・設定!B97</f>
        <v>受取寄付金追加勘定科目10</v>
      </c>
      <c r="E37" s="349"/>
      <c r="F37" s="351">
        <f>集計・按分!Q90+集計・按分!Q104-G37</f>
        <v>0</v>
      </c>
      <c r="G37" s="518"/>
      <c r="H37" s="253">
        <f t="shared" si="2"/>
        <v>0</v>
      </c>
      <c r="I37" s="485"/>
      <c r="J37" s="452">
        <f t="shared" si="3"/>
        <v>0</v>
      </c>
    </row>
    <row r="38" spans="1:10">
      <c r="A38" s="234"/>
      <c r="B38" s="342"/>
      <c r="C38" s="490" t="str">
        <f>$J$10+$J$23+1&amp;"."</f>
        <v>1.</v>
      </c>
      <c r="D38" s="344" t="s">
        <v>416</v>
      </c>
      <c r="E38" s="345"/>
      <c r="F38" s="255"/>
      <c r="G38" s="518"/>
      <c r="H38" s="253"/>
      <c r="I38" s="485"/>
      <c r="J38" s="452">
        <f>IF(SUM(J39:J50)&gt;0,1,0)</f>
        <v>0</v>
      </c>
    </row>
    <row r="39" spans="1:10">
      <c r="A39" s="234"/>
      <c r="B39" s="346"/>
      <c r="C39" s="347"/>
      <c r="D39" s="348" t="s">
        <v>417</v>
      </c>
      <c r="E39" s="349"/>
      <c r="F39" s="255">
        <f>集計・按分!Q105+集計・按分!Q117-G39</f>
        <v>0</v>
      </c>
      <c r="G39" s="518"/>
      <c r="H39" s="253">
        <f t="shared" ref="H39:H50" si="4">SUM(F39:G39)</f>
        <v>0</v>
      </c>
      <c r="I39" s="485"/>
      <c r="J39" s="452">
        <f>IF(H39=0,0,1)</f>
        <v>0</v>
      </c>
    </row>
    <row r="40" spans="1:10">
      <c r="A40" s="234"/>
      <c r="B40" s="346"/>
      <c r="C40" s="347"/>
      <c r="D40" s="348" t="s">
        <v>418</v>
      </c>
      <c r="E40" s="349"/>
      <c r="F40" s="255">
        <f>集計・按分!Q106+集計・按分!Q118-G40</f>
        <v>0</v>
      </c>
      <c r="G40" s="518"/>
      <c r="H40" s="253">
        <f t="shared" si="4"/>
        <v>0</v>
      </c>
      <c r="I40" s="485"/>
      <c r="J40" s="452">
        <f t="shared" ref="J40:J50" si="5">IF(H40=0,0,1)</f>
        <v>0</v>
      </c>
    </row>
    <row r="41" spans="1:10">
      <c r="A41" s="234"/>
      <c r="B41" s="346"/>
      <c r="C41" s="347"/>
      <c r="D41" s="348" t="str">
        <f>使い方・設定!F75</f>
        <v>受取助成金追加勘定科目1</v>
      </c>
      <c r="E41" s="349"/>
      <c r="F41" s="249">
        <f>集計・按分!Q107+集計・按分!Q119-G41</f>
        <v>0</v>
      </c>
      <c r="G41" s="518"/>
      <c r="H41" s="253">
        <f t="shared" si="4"/>
        <v>0</v>
      </c>
      <c r="I41" s="485"/>
      <c r="J41" s="452">
        <f t="shared" si="5"/>
        <v>0</v>
      </c>
    </row>
    <row r="42" spans="1:10">
      <c r="A42" s="234"/>
      <c r="B42" s="346"/>
      <c r="C42" s="347"/>
      <c r="D42" s="348" t="str">
        <f>使い方・設定!F76</f>
        <v>受取助成金追加勘定科目2</v>
      </c>
      <c r="E42" s="349"/>
      <c r="F42" s="249">
        <f>集計・按分!Q108+集計・按分!Q120-G42</f>
        <v>0</v>
      </c>
      <c r="G42" s="518"/>
      <c r="H42" s="253">
        <f t="shared" si="4"/>
        <v>0</v>
      </c>
      <c r="I42" s="485"/>
      <c r="J42" s="452">
        <f t="shared" si="5"/>
        <v>0</v>
      </c>
    </row>
    <row r="43" spans="1:10">
      <c r="A43" s="234"/>
      <c r="B43" s="346"/>
      <c r="C43" s="347"/>
      <c r="D43" s="348" t="str">
        <f>使い方・設定!F77</f>
        <v>受取助成金追加勘定科目3</v>
      </c>
      <c r="E43" s="349"/>
      <c r="F43" s="249">
        <f>集計・按分!Q109+集計・按分!Q121-G43</f>
        <v>0</v>
      </c>
      <c r="G43" s="518"/>
      <c r="H43" s="253">
        <f t="shared" si="4"/>
        <v>0</v>
      </c>
      <c r="I43" s="485"/>
      <c r="J43" s="452">
        <f t="shared" si="5"/>
        <v>0</v>
      </c>
    </row>
    <row r="44" spans="1:10">
      <c r="A44" s="234"/>
      <c r="B44" s="346"/>
      <c r="C44" s="347"/>
      <c r="D44" s="348" t="str">
        <f>使い方・設定!F78</f>
        <v>受取助成金追加勘定科目4</v>
      </c>
      <c r="E44" s="349"/>
      <c r="F44" s="249">
        <f>集計・按分!Q110+集計・按分!Q122-G44</f>
        <v>0</v>
      </c>
      <c r="G44" s="518"/>
      <c r="H44" s="253">
        <f t="shared" si="4"/>
        <v>0</v>
      </c>
      <c r="I44" s="485"/>
      <c r="J44" s="452">
        <f t="shared" si="5"/>
        <v>0</v>
      </c>
    </row>
    <row r="45" spans="1:10">
      <c r="A45" s="234"/>
      <c r="B45" s="346"/>
      <c r="C45" s="347"/>
      <c r="D45" s="348" t="str">
        <f>使い方・設定!F79</f>
        <v>受取助成金追加勘定科目5</v>
      </c>
      <c r="E45" s="349"/>
      <c r="F45" s="249">
        <f>集計・按分!Q111+集計・按分!Q123-G45</f>
        <v>0</v>
      </c>
      <c r="G45" s="518"/>
      <c r="H45" s="253">
        <f t="shared" si="4"/>
        <v>0</v>
      </c>
      <c r="I45" s="485"/>
      <c r="J45" s="452">
        <f t="shared" si="5"/>
        <v>0</v>
      </c>
    </row>
    <row r="46" spans="1:10">
      <c r="A46" s="234"/>
      <c r="B46" s="346"/>
      <c r="C46" s="347"/>
      <c r="D46" s="348" t="str">
        <f>使い方・設定!F80</f>
        <v>受取助成金追加勘定科目6</v>
      </c>
      <c r="E46" s="349"/>
      <c r="F46" s="249">
        <f>集計・按分!Q112+集計・按分!Q124-G46</f>
        <v>0</v>
      </c>
      <c r="G46" s="518"/>
      <c r="H46" s="253">
        <f t="shared" si="4"/>
        <v>0</v>
      </c>
      <c r="I46" s="485"/>
      <c r="J46" s="452">
        <f t="shared" si="5"/>
        <v>0</v>
      </c>
    </row>
    <row r="47" spans="1:10">
      <c r="A47" s="234"/>
      <c r="B47" s="346"/>
      <c r="C47" s="347"/>
      <c r="D47" s="348" t="str">
        <f>使い方・設定!F81</f>
        <v>受取助成金追加勘定科目7</v>
      </c>
      <c r="E47" s="349"/>
      <c r="F47" s="249">
        <f>集計・按分!Q113+集計・按分!Q125-G47</f>
        <v>0</v>
      </c>
      <c r="G47" s="518"/>
      <c r="H47" s="253">
        <f t="shared" si="4"/>
        <v>0</v>
      </c>
      <c r="I47" s="485"/>
      <c r="J47" s="452">
        <f t="shared" si="5"/>
        <v>0</v>
      </c>
    </row>
    <row r="48" spans="1:10">
      <c r="A48" s="234"/>
      <c r="B48" s="346"/>
      <c r="C48" s="347"/>
      <c r="D48" s="348" t="str">
        <f>使い方・設定!F82</f>
        <v>受取助成金追加勘定科目8</v>
      </c>
      <c r="E48" s="349"/>
      <c r="F48" s="249">
        <f>集計・按分!Q114+集計・按分!Q126-G48</f>
        <v>0</v>
      </c>
      <c r="G48" s="518"/>
      <c r="H48" s="253">
        <f t="shared" si="4"/>
        <v>0</v>
      </c>
      <c r="I48" s="485"/>
      <c r="J48" s="452">
        <f t="shared" si="5"/>
        <v>0</v>
      </c>
    </row>
    <row r="49" spans="1:10">
      <c r="A49" s="234"/>
      <c r="B49" s="346"/>
      <c r="C49" s="347"/>
      <c r="D49" s="348" t="str">
        <f>使い方・設定!F83</f>
        <v>受取助成金追加勘定科目9</v>
      </c>
      <c r="E49" s="349"/>
      <c r="F49" s="249">
        <f>集計・按分!Q115+集計・按分!Q127-G49</f>
        <v>0</v>
      </c>
      <c r="G49" s="518"/>
      <c r="H49" s="253">
        <f t="shared" si="4"/>
        <v>0</v>
      </c>
      <c r="I49" s="485"/>
      <c r="J49" s="452">
        <f t="shared" si="5"/>
        <v>0</v>
      </c>
    </row>
    <row r="50" spans="1:10">
      <c r="A50" s="234"/>
      <c r="B50" s="346"/>
      <c r="C50" s="347"/>
      <c r="D50" s="348" t="str">
        <f>使い方・設定!F84</f>
        <v>受取助成金追加勘定科目10</v>
      </c>
      <c r="E50" s="349"/>
      <c r="F50" s="249">
        <f>集計・按分!Q116+集計・按分!Q128-G50</f>
        <v>0</v>
      </c>
      <c r="G50" s="518"/>
      <c r="H50" s="253">
        <f t="shared" si="4"/>
        <v>0</v>
      </c>
      <c r="I50" s="485"/>
      <c r="J50" s="452">
        <f t="shared" si="5"/>
        <v>0</v>
      </c>
    </row>
    <row r="51" spans="1:10">
      <c r="A51" s="234"/>
      <c r="B51" s="342"/>
      <c r="C51" s="490" t="str">
        <f>$J$10+$J$23+$J$38+1&amp;"."</f>
        <v>1.</v>
      </c>
      <c r="D51" s="344" t="s">
        <v>327</v>
      </c>
      <c r="E51" s="345"/>
      <c r="F51" s="513"/>
      <c r="G51" s="518"/>
      <c r="H51" s="253"/>
      <c r="I51" s="485"/>
      <c r="J51" s="452">
        <f>IF(SUM(J52:J61)&gt;0,1,0)</f>
        <v>0</v>
      </c>
    </row>
    <row r="52" spans="1:10">
      <c r="A52" s="234"/>
      <c r="B52" s="346"/>
      <c r="C52" s="347"/>
      <c r="D52" s="352" t="str">
        <f>IF(LEFT(使い方・設定!$F$29,1)="1",集計・按分!F$3&amp;"収益",RIGHT(集計・按分!D130,LEN(集計・按分!D130)-3))</f>
        <v>A事業収益</v>
      </c>
      <c r="E52" s="349"/>
      <c r="F52" s="518">
        <f>IF(LEFT(使い方・設定!$F$29,1)="1",事業別損益の状況!E$10-$G52,SUMIF(集計・按分!$F$1:$O$1,"✕",集計・按分!$F129:$O130))</f>
        <v>0</v>
      </c>
      <c r="G52" s="518">
        <f>IF(LEFT(使い方・設定!$F$29,1)="1",IF(VLOOKUP(LEFT($D52,LEN($D52)-2),使い方・設定!$D$33:$F$42,3,0)="◯",事業別損益の状況!E$10,0),SUMIF(集計・按分!$F$1:$O$1,"◯",集計・按分!$F129:$O130))</f>
        <v>0</v>
      </c>
      <c r="H52" s="253">
        <f t="shared" ref="H52:H61" si="6">SUM(F52:G52)</f>
        <v>0</v>
      </c>
      <c r="I52" s="485"/>
      <c r="J52" s="452">
        <f>IF(H52=0,0,1)</f>
        <v>0</v>
      </c>
    </row>
    <row r="53" spans="1:10">
      <c r="A53" s="234"/>
      <c r="B53" s="346"/>
      <c r="C53" s="347"/>
      <c r="D53" s="352" t="str">
        <f>IF(LEFT(使い方・設定!$F$29,1)="1",集計・按分!G$3&amp;"収益",RIGHT(集計・按分!D131,LEN(集計・按分!D131)-3))</f>
        <v>B事業収益</v>
      </c>
      <c r="E53" s="349"/>
      <c r="F53" s="518">
        <f>IF(LEFT(使い方・設定!$F$29,1)="1",事業別損益の状況!F$10-$G53,SUMIF(集計・按分!$F$1:$O$1,"✕",集計・按分!$F131:$O131))</f>
        <v>0</v>
      </c>
      <c r="G53" s="518">
        <f>IF(LEFT(使い方・設定!$F$29,1)="1",IF(VLOOKUP(LEFT($D53,LEN($D53)-2),使い方・設定!$D$33:$F$42,3,0)="◯",事業別損益の状況!F$10,0),SUMIF(集計・按分!$F$1:$O$1,"◯",集計・按分!$F131:$O131))</f>
        <v>0</v>
      </c>
      <c r="H53" s="253">
        <f t="shared" si="6"/>
        <v>0</v>
      </c>
      <c r="I53" s="485"/>
      <c r="J53" s="452">
        <f t="shared" ref="J53:J61" si="7">IF(H53=0,0,1)</f>
        <v>0</v>
      </c>
    </row>
    <row r="54" spans="1:10">
      <c r="A54" s="234"/>
      <c r="B54" s="346"/>
      <c r="C54" s="347"/>
      <c r="D54" s="352" t="str">
        <f>IF(LEFT(使い方・設定!$F$29,1)="1",集計・按分!H$3&amp;"収益",RIGHT(集計・按分!D132,LEN(集計・按分!D132)-3))</f>
        <v>C事業収益</v>
      </c>
      <c r="E54" s="349"/>
      <c r="F54" s="518">
        <f>IF(LEFT(使い方・設定!$F$29,1)="1",事業別損益の状況!G$10-$G54,SUMIF(集計・按分!$F$1:$O$1,"✕",集計・按分!$F132:$O132))</f>
        <v>0</v>
      </c>
      <c r="G54" s="518">
        <f>IF(LEFT(使い方・設定!$F$29,1)="1",IF(VLOOKUP(LEFT($D54,LEN($D54)-2),使い方・設定!$D$33:$F$42,3,0)="◯",事業別損益の状況!G$10,0),SUMIF(集計・按分!$F$1:$O$1,"◯",集計・按分!$F132:$O132))</f>
        <v>0</v>
      </c>
      <c r="H54" s="253">
        <f t="shared" si="6"/>
        <v>0</v>
      </c>
      <c r="I54" s="485"/>
      <c r="J54" s="452">
        <f t="shared" si="7"/>
        <v>0</v>
      </c>
    </row>
    <row r="55" spans="1:10">
      <c r="A55" s="234"/>
      <c r="B55" s="346"/>
      <c r="C55" s="347"/>
      <c r="D55" s="352" t="str">
        <f>IF(LEFT(使い方・設定!$F$29,1)="1",集計・按分!I$3&amp;"収益",RIGHT(集計・按分!D133,LEN(集計・按分!D133)-3))</f>
        <v>D事業収益</v>
      </c>
      <c r="E55" s="349"/>
      <c r="F55" s="518">
        <f>IF(LEFT(使い方・設定!$F$29,1)="1",事業別損益の状況!H$10-$G55,SUMIF(集計・按分!$F$1:$O$1,"✕",集計・按分!$F133:$O133))</f>
        <v>0</v>
      </c>
      <c r="G55" s="518">
        <f>IF(LEFT(使い方・設定!$F$29,1)="1",IF(VLOOKUP(LEFT($D55,LEN($D55)-2),使い方・設定!$D$33:$F$42,3,0)="◯",事業別損益の状況!H$10,0),SUMIF(集計・按分!$F$1:$O$1,"◯",集計・按分!$F133:$O133))</f>
        <v>0</v>
      </c>
      <c r="H55" s="253">
        <f t="shared" si="6"/>
        <v>0</v>
      </c>
      <c r="I55" s="485"/>
      <c r="J55" s="452">
        <f t="shared" si="7"/>
        <v>0</v>
      </c>
    </row>
    <row r="56" spans="1:10">
      <c r="A56" s="234"/>
      <c r="B56" s="346"/>
      <c r="C56" s="347"/>
      <c r="D56" s="352" t="str">
        <f>IF(LEFT(使い方・設定!$F$29,1)="1",集計・按分!J$3&amp;"収益",RIGHT(集計・按分!D134,LEN(集計・按分!D134)-3))</f>
        <v>E事業収益</v>
      </c>
      <c r="E56" s="349"/>
      <c r="F56" s="518">
        <f>IF(LEFT(使い方・設定!$F$29,1)="1",事業別損益の状況!I$10-$G56,SUMIF(集計・按分!$F$1:$O$1,"✕",集計・按分!$F134:$O134))</f>
        <v>0</v>
      </c>
      <c r="G56" s="518">
        <f>IF(LEFT(使い方・設定!$F$29,1)="1",IF(VLOOKUP(LEFT($D56,LEN($D56)-2),使い方・設定!$D$33:$F$42,3,0)="◯",事業別損益の状況!I$10,0),SUMIF(集計・按分!$F$1:$O$1,"◯",集計・按分!$F134:$O134))</f>
        <v>0</v>
      </c>
      <c r="H56" s="253">
        <f t="shared" si="6"/>
        <v>0</v>
      </c>
      <c r="I56" s="485"/>
      <c r="J56" s="452">
        <f t="shared" si="7"/>
        <v>0</v>
      </c>
    </row>
    <row r="57" spans="1:10">
      <c r="A57" s="234"/>
      <c r="B57" s="346"/>
      <c r="C57" s="347"/>
      <c r="D57" s="352" t="str">
        <f>IF(LEFT(使い方・設定!$F$29,1)="1",集計・按分!K$3&amp;"収益",RIGHT(集計・按分!D135,LEN(集計・按分!D135)-3))</f>
        <v>F事業収益</v>
      </c>
      <c r="E57" s="349"/>
      <c r="F57" s="518">
        <f>IF(LEFT(使い方・設定!$F$29,1)="1",事業別損益の状況!J$10-$G57,SUMIF(集計・按分!$F$1:$O$1,"✕",集計・按分!$F135:$O135))</f>
        <v>0</v>
      </c>
      <c r="G57" s="518">
        <f>IF(LEFT(使い方・設定!$F$29,1)="1",IF(VLOOKUP(LEFT($D57,LEN($D57)-2),使い方・設定!$D$33:$F$42,3,0)="◯",事業別損益の状況!J$10,0),SUMIF(集計・按分!$F$1:$O$1,"◯",集計・按分!$F135:$O135))</f>
        <v>0</v>
      </c>
      <c r="H57" s="253">
        <f t="shared" si="6"/>
        <v>0</v>
      </c>
      <c r="I57" s="485"/>
      <c r="J57" s="452">
        <f t="shared" si="7"/>
        <v>0</v>
      </c>
    </row>
    <row r="58" spans="1:10">
      <c r="A58" s="234"/>
      <c r="B58" s="346"/>
      <c r="C58" s="347"/>
      <c r="D58" s="352" t="str">
        <f>IF(LEFT(使い方・設定!$F$29,1)="1",集計・按分!L$3&amp;"収益",RIGHT(集計・按分!D136,LEN(集計・按分!D136)-3))</f>
        <v>G事業収益</v>
      </c>
      <c r="E58" s="349"/>
      <c r="F58" s="518">
        <f>IF(LEFT(使い方・設定!$F$29,1)="1",事業別損益の状況!K$10-$G58,SUMIF(集計・按分!$F$1:$O$1,"✕",集計・按分!$F136:$O136))</f>
        <v>0</v>
      </c>
      <c r="G58" s="518">
        <f>IF(LEFT(使い方・設定!$F$29,1)="1",IF(VLOOKUP(LEFT($D58,LEN($D58)-2),使い方・設定!$D$33:$F$42,3,0)="◯",事業別損益の状況!K$10,0),SUMIF(集計・按分!$F$1:$O$1,"◯",集計・按分!$F136:$O136))</f>
        <v>0</v>
      </c>
      <c r="H58" s="253">
        <f t="shared" si="6"/>
        <v>0</v>
      </c>
      <c r="I58" s="485"/>
      <c r="J58" s="452">
        <f t="shared" si="7"/>
        <v>0</v>
      </c>
    </row>
    <row r="59" spans="1:10">
      <c r="A59" s="234"/>
      <c r="B59" s="346"/>
      <c r="C59" s="347"/>
      <c r="D59" s="352" t="str">
        <f>IF(LEFT(使い方・設定!$F$29,1)="1",集計・按分!M$3&amp;"収益",RIGHT(集計・按分!D137,LEN(集計・按分!D137)-3))</f>
        <v>H事業収益</v>
      </c>
      <c r="E59" s="349"/>
      <c r="F59" s="518">
        <f>IF(LEFT(使い方・設定!$F$29,1)="1",事業別損益の状況!L$10-$G59,SUMIF(集計・按分!$F$1:$O$1,"✕",集計・按分!$F137:$O137))</f>
        <v>0</v>
      </c>
      <c r="G59" s="518">
        <f>IF(LEFT(使い方・設定!$F$29,1)="1",IF(VLOOKUP(LEFT($D59,LEN($D59)-2),使い方・設定!$D$33:$F$42,3,0)="◯",事業別損益の状況!L$10,0),SUMIF(集計・按分!$F$1:$O$1,"◯",集計・按分!$F137:$O137))</f>
        <v>0</v>
      </c>
      <c r="H59" s="253">
        <f t="shared" si="6"/>
        <v>0</v>
      </c>
      <c r="I59" s="485"/>
      <c r="J59" s="452">
        <f t="shared" si="7"/>
        <v>0</v>
      </c>
    </row>
    <row r="60" spans="1:10">
      <c r="A60" s="234"/>
      <c r="B60" s="346"/>
      <c r="C60" s="347"/>
      <c r="D60" s="352" t="str">
        <f>IF(LEFT(使い方・設定!$F$29,1)="1",集計・按分!N$3&amp;"収益",RIGHT(集計・按分!D138,LEN(集計・按分!D138)-3))</f>
        <v>I事業収益</v>
      </c>
      <c r="E60" s="349"/>
      <c r="F60" s="518">
        <f>IF(LEFT(使い方・設定!$F$29,1)="1",事業別損益の状況!M$10-$G60,SUMIF(集計・按分!$F$1:$O$1,"✕",集計・按分!$F138:$O138))</f>
        <v>0</v>
      </c>
      <c r="G60" s="518">
        <f>IF(LEFT(使い方・設定!$F$29,1)="1",IF(VLOOKUP(LEFT($D60,LEN($D60)-2),使い方・設定!$D$33:$F$42,3,0)="◯",事業別損益の状況!M$10,0),SUMIF(集計・按分!$F$1:$O$1,"◯",集計・按分!$F138:$O138))</f>
        <v>0</v>
      </c>
      <c r="H60" s="253">
        <f t="shared" si="6"/>
        <v>0</v>
      </c>
      <c r="I60" s="485"/>
      <c r="J60" s="452">
        <f t="shared" si="7"/>
        <v>0</v>
      </c>
    </row>
    <row r="61" spans="1:10">
      <c r="A61" s="234"/>
      <c r="B61" s="346"/>
      <c r="C61" s="347"/>
      <c r="D61" s="352" t="str">
        <f>IF(LEFT(使い方・設定!$F$29,1)="1",集計・按分!O$3&amp;"収益",RIGHT(集計・按分!D139,LEN(集計・按分!D139)-3))</f>
        <v>J事業収益</v>
      </c>
      <c r="E61" s="349"/>
      <c r="F61" s="518">
        <f>IF(LEFT(使い方・設定!$F$29,1)="1",事業別損益の状況!N$10-$G61,SUMIF(集計・按分!$F$1:$O$1,"✕",集計・按分!$F139:$O139))</f>
        <v>0</v>
      </c>
      <c r="G61" s="518">
        <f>IF(LEFT(使い方・設定!$F$29,1)="1",IF(VLOOKUP(LEFT($D61,LEN($D61)-2),使い方・設定!$D$33:$F$42,3,0)="◯",事業別損益の状況!N$10,0),SUMIF(集計・按分!$F$1:$O$1,"◯",集計・按分!$F139:$O139))</f>
        <v>0</v>
      </c>
      <c r="H61" s="253">
        <f t="shared" si="6"/>
        <v>0</v>
      </c>
      <c r="I61" s="485"/>
      <c r="J61" s="452">
        <f t="shared" si="7"/>
        <v>0</v>
      </c>
    </row>
    <row r="62" spans="1:10">
      <c r="A62" s="234"/>
      <c r="B62" s="342"/>
      <c r="C62" s="490" t="str">
        <f>$J$10+$J$23+$J$38+$J$51+1&amp;"."</f>
        <v>1.</v>
      </c>
      <c r="D62" s="344" t="s">
        <v>421</v>
      </c>
      <c r="E62" s="345"/>
      <c r="F62" s="513"/>
      <c r="G62" s="518"/>
      <c r="H62" s="253"/>
      <c r="I62" s="485"/>
      <c r="J62" s="452">
        <f>IF(SUM(J63:J75)&gt;0,1,0)</f>
        <v>0</v>
      </c>
    </row>
    <row r="63" spans="1:10">
      <c r="A63" s="234"/>
      <c r="B63" s="346"/>
      <c r="C63" s="347"/>
      <c r="D63" s="353" t="s">
        <v>422</v>
      </c>
      <c r="E63" s="354"/>
      <c r="F63" s="518">
        <f>SUMIF(集計・按分!$F$1:$P$1,"✕",集計・按分!$F140:$P140)+SUMIF(集計・按分!$F$1:$P$1,"✕",集計・按分!$F153:$P153)</f>
        <v>0</v>
      </c>
      <c r="G63" s="518">
        <f>SUMIF(集計・按分!$F$1:$P$1,"◯",集計・按分!$F140:$P140)+SUMIF(集計・按分!$F$1:$P$1,"◯",集計・按分!$F153:$P153)</f>
        <v>0</v>
      </c>
      <c r="H63" s="253">
        <f t="shared" ref="H63:H76" si="8">SUM(F63:G63)</f>
        <v>0</v>
      </c>
      <c r="I63" s="485"/>
      <c r="J63" s="452">
        <f>IF(H63=0,0,1)</f>
        <v>0</v>
      </c>
    </row>
    <row r="64" spans="1:10">
      <c r="A64" s="234"/>
      <c r="B64" s="346"/>
      <c r="C64" s="347"/>
      <c r="D64" s="355" t="s">
        <v>423</v>
      </c>
      <c r="E64" s="356"/>
      <c r="F64" s="518">
        <f>SUMIF(集計・按分!$F$1:$P$1,"✕",集計・按分!$F141:$P141)+SUMIF(集計・按分!$F$1:$P$1,"✕",集計・按分!$F154:$P154)</f>
        <v>0</v>
      </c>
      <c r="G64" s="518">
        <f>SUMIF(集計・按分!$F$1:$O$1,"◯",集計・按分!$F141:$O141)+SUMIF(集計・按分!$F$1:$O$1,"◯",集計・按分!$F154:$O154)</f>
        <v>0</v>
      </c>
      <c r="H64" s="253">
        <f t="shared" si="8"/>
        <v>0</v>
      </c>
      <c r="I64" s="485"/>
      <c r="J64" s="452">
        <f t="shared" ref="J64:J75" si="9">IF(H64=0,0,1)</f>
        <v>0</v>
      </c>
    </row>
    <row r="65" spans="1:10">
      <c r="A65" s="234"/>
      <c r="B65" s="346"/>
      <c r="C65" s="347"/>
      <c r="D65" s="355" t="s">
        <v>424</v>
      </c>
      <c r="E65" s="357"/>
      <c r="F65" s="518">
        <f>SUMIF(集計・按分!$F$1:$P$1,"✕",集計・按分!$F142:$P142)+SUMIF(集計・按分!$F$1:$P$1,"✕",集計・按分!$F155:$P155)</f>
        <v>0</v>
      </c>
      <c r="G65" s="518">
        <f>SUMIF(集計・按分!$F$1:$O$1,"◯",集計・按分!$F142:$O142)+SUMIF(集計・按分!$F$1:$O$1,"◯",集計・按分!$F155:$O155)</f>
        <v>0</v>
      </c>
      <c r="H65" s="253">
        <f t="shared" si="8"/>
        <v>0</v>
      </c>
      <c r="I65" s="485"/>
      <c r="J65" s="452">
        <f t="shared" si="9"/>
        <v>0</v>
      </c>
    </row>
    <row r="66" spans="1:10">
      <c r="A66" s="234"/>
      <c r="B66" s="358"/>
      <c r="C66" s="359"/>
      <c r="D66" s="360" t="str">
        <f>使い方・設定!D88</f>
        <v>その他収益追加勘定科目1</v>
      </c>
      <c r="E66" s="357"/>
      <c r="F66" s="518">
        <f>SUMIF(集計・按分!$F$1:$P$1,"✕",集計・按分!$F143:$P143)+SUMIF(集計・按分!$F$1:$P$1,"✕",集計・按分!$F156:$P156)</f>
        <v>0</v>
      </c>
      <c r="G66" s="518">
        <f>SUMIF(集計・按分!$F$1:$O$1,"◯",集計・按分!$F143:$O143)+SUMIF(集計・按分!$F$1:$O$1,"◯",集計・按分!$F156:$O156)</f>
        <v>0</v>
      </c>
      <c r="H66" s="253">
        <f t="shared" si="8"/>
        <v>0</v>
      </c>
      <c r="I66" s="485"/>
      <c r="J66" s="452">
        <f t="shared" si="9"/>
        <v>0</v>
      </c>
    </row>
    <row r="67" spans="1:10">
      <c r="A67" s="234"/>
      <c r="B67" s="358"/>
      <c r="C67" s="359"/>
      <c r="D67" s="360" t="str">
        <f>使い方・設定!D89</f>
        <v>その他収益追加勘定科目2</v>
      </c>
      <c r="E67" s="357"/>
      <c r="F67" s="518">
        <f>SUMIF(集計・按分!$F$1:$P$1,"✕",集計・按分!$F144:$P144)+SUMIF(集計・按分!$F$1:$P$1,"✕",集計・按分!$F157:$P157)</f>
        <v>0</v>
      </c>
      <c r="G67" s="518">
        <f>SUMIF(集計・按分!$F$1:$O$1,"◯",集計・按分!$F144:$O144)+SUMIF(集計・按分!$F$1:$O$1,"◯",集計・按分!$F157:$O157)</f>
        <v>0</v>
      </c>
      <c r="H67" s="253">
        <f t="shared" si="8"/>
        <v>0</v>
      </c>
      <c r="I67" s="485"/>
      <c r="J67" s="452">
        <f t="shared" si="9"/>
        <v>0</v>
      </c>
    </row>
    <row r="68" spans="1:10">
      <c r="A68" s="234"/>
      <c r="B68" s="358"/>
      <c r="C68" s="359"/>
      <c r="D68" s="360" t="str">
        <f>使い方・設定!D90</f>
        <v>その他収益追加勘定科目3</v>
      </c>
      <c r="E68" s="357"/>
      <c r="F68" s="518">
        <f>SUMIF(集計・按分!$F$1:$P$1,"✕",集計・按分!$F145:$P145)+SUMIF(集計・按分!$F$1:$P$1,"✕",集計・按分!$F158:$P158)</f>
        <v>0</v>
      </c>
      <c r="G68" s="518">
        <f>SUMIF(集計・按分!$F$1:$O$1,"◯",集計・按分!$F145:$O145)+SUMIF(集計・按分!$F$1:$O$1,"◯",集計・按分!$F158:$O158)</f>
        <v>0</v>
      </c>
      <c r="H68" s="253">
        <f t="shared" si="8"/>
        <v>0</v>
      </c>
      <c r="I68" s="485"/>
      <c r="J68" s="452">
        <f t="shared" si="9"/>
        <v>0</v>
      </c>
    </row>
    <row r="69" spans="1:10">
      <c r="A69" s="234"/>
      <c r="B69" s="358"/>
      <c r="C69" s="359"/>
      <c r="D69" s="360" t="str">
        <f>使い方・設定!D91</f>
        <v>その他収益追加勘定科目4</v>
      </c>
      <c r="E69" s="357"/>
      <c r="F69" s="518">
        <f>SUMIF(集計・按分!$F$1:$P$1,"✕",集計・按分!$F146:$P146)+SUMIF(集計・按分!$F$1:$P$1,"✕",集計・按分!$F159:$P159)</f>
        <v>0</v>
      </c>
      <c r="G69" s="518">
        <f>SUMIF(集計・按分!$F$1:$O$1,"◯",集計・按分!$F146:$O146)+SUMIF(集計・按分!$F$1:$O$1,"◯",集計・按分!$F159:$O159)</f>
        <v>0</v>
      </c>
      <c r="H69" s="253">
        <f t="shared" si="8"/>
        <v>0</v>
      </c>
      <c r="I69" s="485"/>
      <c r="J69" s="452">
        <f t="shared" si="9"/>
        <v>0</v>
      </c>
    </row>
    <row r="70" spans="1:10">
      <c r="A70" s="234"/>
      <c r="B70" s="358"/>
      <c r="C70" s="359"/>
      <c r="D70" s="360" t="str">
        <f>使い方・設定!D92</f>
        <v>その他収益追加勘定科目5</v>
      </c>
      <c r="E70" s="357"/>
      <c r="F70" s="518">
        <f>SUMIF(集計・按分!$F$1:$P$1,"✕",集計・按分!$F147:$P147)+SUMIF(集計・按分!$F$1:$P$1,"✕",集計・按分!$F160:$P160)</f>
        <v>0</v>
      </c>
      <c r="G70" s="518">
        <f>SUMIF(集計・按分!$F$1:$O$1,"◯",集計・按分!$F147:$O147)+SUMIF(集計・按分!$F$1:$O$1,"◯",集計・按分!$F160:$O160)</f>
        <v>0</v>
      </c>
      <c r="H70" s="253">
        <f t="shared" si="8"/>
        <v>0</v>
      </c>
      <c r="I70" s="485"/>
      <c r="J70" s="452">
        <f t="shared" si="9"/>
        <v>0</v>
      </c>
    </row>
    <row r="71" spans="1:10">
      <c r="A71" s="234"/>
      <c r="B71" s="358"/>
      <c r="C71" s="359"/>
      <c r="D71" s="360" t="str">
        <f>使い方・設定!D93</f>
        <v>その他収益追加勘定科目6</v>
      </c>
      <c r="E71" s="357"/>
      <c r="F71" s="518">
        <f>SUMIF(集計・按分!$F$1:$P$1,"✕",集計・按分!$F148:$P148)+SUMIF(集計・按分!$F$1:$P$1,"✕",集計・按分!$F161:$P161)</f>
        <v>0</v>
      </c>
      <c r="G71" s="518">
        <f>SUMIF(集計・按分!$F$1:$O$1,"◯",集計・按分!$F148:$O148)+SUMIF(集計・按分!$F$1:$O$1,"◯",集計・按分!$F161:$O161)</f>
        <v>0</v>
      </c>
      <c r="H71" s="253">
        <f t="shared" si="8"/>
        <v>0</v>
      </c>
      <c r="I71" s="485"/>
      <c r="J71" s="452">
        <f t="shared" si="9"/>
        <v>0</v>
      </c>
    </row>
    <row r="72" spans="1:10">
      <c r="A72" s="234"/>
      <c r="B72" s="358"/>
      <c r="C72" s="359"/>
      <c r="D72" s="360" t="str">
        <f>使い方・設定!D94</f>
        <v>その他収益追加勘定科目7</v>
      </c>
      <c r="E72" s="357"/>
      <c r="F72" s="518">
        <f>SUMIF(集計・按分!$F$1:$P$1,"✕",集計・按分!$F149:$P149)+SUMIF(集計・按分!$F$1:$P$1,"✕",集計・按分!$F162:$P162)</f>
        <v>0</v>
      </c>
      <c r="G72" s="518">
        <f>SUMIF(集計・按分!$F$1:$O$1,"◯",集計・按分!$F149:$O149)+SUMIF(集計・按分!$F$1:$O$1,"◯",集計・按分!$F162:$O162)</f>
        <v>0</v>
      </c>
      <c r="H72" s="253">
        <f t="shared" si="8"/>
        <v>0</v>
      </c>
      <c r="I72" s="485"/>
      <c r="J72" s="452">
        <f t="shared" si="9"/>
        <v>0</v>
      </c>
    </row>
    <row r="73" spans="1:10">
      <c r="A73" s="234"/>
      <c r="B73" s="358"/>
      <c r="C73" s="359"/>
      <c r="D73" s="360" t="str">
        <f>使い方・設定!D95</f>
        <v>その他収益追加勘定科目8</v>
      </c>
      <c r="E73" s="357"/>
      <c r="F73" s="518">
        <f>SUMIF(集計・按分!$F$1:$P$1,"✕",集計・按分!$F150:$P150)+SUMIF(集計・按分!$F$1:$P$1,"✕",集計・按分!$F163:$P163)</f>
        <v>0</v>
      </c>
      <c r="G73" s="518">
        <f>SUMIF(集計・按分!$F$1:$O$1,"◯",集計・按分!$F150:$O150)+SUMIF(集計・按分!$F$1:$O$1,"◯",集計・按分!$F163:$O163)</f>
        <v>0</v>
      </c>
      <c r="H73" s="253">
        <f t="shared" si="8"/>
        <v>0</v>
      </c>
      <c r="I73" s="485"/>
      <c r="J73" s="452">
        <f t="shared" si="9"/>
        <v>0</v>
      </c>
    </row>
    <row r="74" spans="1:10">
      <c r="A74" s="234"/>
      <c r="B74" s="358"/>
      <c r="C74" s="359"/>
      <c r="D74" s="360" t="str">
        <f>使い方・設定!D96</f>
        <v>その他収益追加勘定科目9</v>
      </c>
      <c r="E74" s="357"/>
      <c r="F74" s="518">
        <f>SUMIF(集計・按分!$F$1:$P$1,"✕",集計・按分!$F151:$P151)+SUMIF(集計・按分!$F$1:$P$1,"✕",集計・按分!$F164:$P164)</f>
        <v>0</v>
      </c>
      <c r="G74" s="518">
        <f>SUMIF(集計・按分!$F$1:$O$1,"◯",集計・按分!$F151:$O151)+SUMIF(集計・按分!$F$1:$O$1,"◯",集計・按分!$F164:$O164)</f>
        <v>0</v>
      </c>
      <c r="H74" s="253">
        <f t="shared" si="8"/>
        <v>0</v>
      </c>
      <c r="I74" s="485"/>
      <c r="J74" s="452">
        <f t="shared" si="9"/>
        <v>0</v>
      </c>
    </row>
    <row r="75" spans="1:10">
      <c r="A75" s="234"/>
      <c r="B75" s="358"/>
      <c r="C75" s="359"/>
      <c r="D75" s="360" t="str">
        <f>使い方・設定!D97</f>
        <v>その他収益追加勘定科目10</v>
      </c>
      <c r="E75" s="357"/>
      <c r="F75" s="518">
        <f>SUMIF(集計・按分!$F$1:$P$1,"✕",集計・按分!$F152:$P152)+SUMIF(集計・按分!$F$1:$P$1,"✕",集計・按分!$F165:$P165)</f>
        <v>0</v>
      </c>
      <c r="G75" s="518">
        <f>SUMIF(集計・按分!$F$1:$O$1,"◯",集計・按分!$F152:$O152)+SUMIF(集計・按分!$F$1:$O$1,"◯",集計・按分!$F165:$O165)</f>
        <v>0</v>
      </c>
      <c r="H75" s="253">
        <f t="shared" si="8"/>
        <v>0</v>
      </c>
      <c r="I75" s="485"/>
      <c r="J75" s="452">
        <f t="shared" si="9"/>
        <v>0</v>
      </c>
    </row>
    <row r="76" spans="1:10">
      <c r="A76" s="234"/>
      <c r="B76" s="361" t="s">
        <v>425</v>
      </c>
      <c r="C76" s="362"/>
      <c r="D76" s="362"/>
      <c r="E76" s="362"/>
      <c r="F76" s="520">
        <f>SUM(F11:F75)</f>
        <v>0</v>
      </c>
      <c r="G76" s="520">
        <f>SUM(G11:G75)</f>
        <v>0</v>
      </c>
      <c r="H76" s="519">
        <f t="shared" si="8"/>
        <v>0</v>
      </c>
      <c r="I76" s="485"/>
      <c r="J76" s="482">
        <v>1</v>
      </c>
    </row>
    <row r="77" spans="1:10">
      <c r="A77" s="234"/>
      <c r="B77" s="363" t="s">
        <v>562</v>
      </c>
      <c r="C77" s="364"/>
      <c r="D77" s="364"/>
      <c r="E77" s="364"/>
      <c r="F77" s="267"/>
      <c r="G77" s="267"/>
      <c r="H77" s="284"/>
      <c r="I77" s="485"/>
      <c r="J77" s="482">
        <v>1</v>
      </c>
    </row>
    <row r="78" spans="1:10">
      <c r="A78" s="234"/>
      <c r="B78" s="342"/>
      <c r="C78" s="343" t="s">
        <v>338</v>
      </c>
      <c r="D78" s="344" t="s">
        <v>426</v>
      </c>
      <c r="E78" s="345"/>
      <c r="F78" s="246"/>
      <c r="G78" s="246"/>
      <c r="H78" s="253"/>
      <c r="I78" s="485"/>
      <c r="J78" s="482">
        <v>1</v>
      </c>
    </row>
    <row r="79" spans="1:10">
      <c r="A79" s="234"/>
      <c r="B79" s="346"/>
      <c r="C79" s="347"/>
      <c r="D79" s="344" t="s">
        <v>427</v>
      </c>
      <c r="E79" s="365"/>
      <c r="F79" s="246"/>
      <c r="G79" s="246"/>
      <c r="H79" s="253"/>
      <c r="I79" s="485"/>
      <c r="J79" s="482">
        <v>1</v>
      </c>
    </row>
    <row r="80" spans="1:10">
      <c r="A80" s="234"/>
      <c r="B80" s="346"/>
      <c r="C80" s="347"/>
      <c r="D80" s="353"/>
      <c r="E80" s="348" t="s">
        <v>428</v>
      </c>
      <c r="F80" s="518">
        <f>SUMIF(集計・按分!$F$1:$P$1,"✕",集計・按分!$F167:$P167)</f>
        <v>0</v>
      </c>
      <c r="G80" s="518">
        <f>SUMIF(集計・按分!$F$1:$P$1,"◯",集計・按分!$F167:$P167)</f>
        <v>0</v>
      </c>
      <c r="H80" s="253">
        <f t="shared" ref="H80:H99" si="10">SUM(F80:G80)</f>
        <v>0</v>
      </c>
      <c r="I80" s="485"/>
      <c r="J80" s="452">
        <f>IF(H80=0,0,1)</f>
        <v>0</v>
      </c>
    </row>
    <row r="81" spans="1:10">
      <c r="A81" s="234"/>
      <c r="B81" s="346"/>
      <c r="C81" s="347"/>
      <c r="D81" s="353"/>
      <c r="E81" s="348" t="s">
        <v>429</v>
      </c>
      <c r="F81" s="518">
        <f>SUMIF(集計・按分!$F$1:$P$1,"✕",集計・按分!$F168:$P168)</f>
        <v>0</v>
      </c>
      <c r="G81" s="518">
        <f>SUMIF(集計・按分!$F$1:$P$1,"◯",集計・按分!$F168:$P168)</f>
        <v>0</v>
      </c>
      <c r="H81" s="253">
        <f t="shared" si="10"/>
        <v>0</v>
      </c>
      <c r="I81" s="485"/>
      <c r="J81" s="452">
        <f t="shared" ref="J81:J98" si="11">IF(H81=0,0,1)</f>
        <v>0</v>
      </c>
    </row>
    <row r="82" spans="1:10">
      <c r="A82" s="234"/>
      <c r="B82" s="346"/>
      <c r="C82" s="347"/>
      <c r="D82" s="353"/>
      <c r="E82" s="348" t="s">
        <v>430</v>
      </c>
      <c r="F82" s="518">
        <f>SUMIF(集計・按分!$F$1:$P$1,"✕",集計・按分!$F169:$P169)</f>
        <v>0</v>
      </c>
      <c r="G82" s="518">
        <f>SUMIF(集計・按分!$F$1:$P$1,"◯",集計・按分!$F169:$P169)</f>
        <v>0</v>
      </c>
      <c r="H82" s="253">
        <f t="shared" si="10"/>
        <v>0</v>
      </c>
      <c r="I82" s="485"/>
      <c r="J82" s="452">
        <f t="shared" si="11"/>
        <v>0</v>
      </c>
    </row>
    <row r="83" spans="1:10">
      <c r="A83" s="234"/>
      <c r="B83" s="346"/>
      <c r="C83" s="347"/>
      <c r="D83" s="353"/>
      <c r="E83" s="348" t="s">
        <v>431</v>
      </c>
      <c r="F83" s="518">
        <f>SUMIF(集計・按分!$F$1:$P$1,"✕",集計・按分!$F170:$P170)</f>
        <v>0</v>
      </c>
      <c r="G83" s="518">
        <f>SUMIF(集計・按分!$F$1:$P$1,"◯",集計・按分!$F170:$P170)</f>
        <v>0</v>
      </c>
      <c r="H83" s="253">
        <f t="shared" si="10"/>
        <v>0</v>
      </c>
      <c r="I83" s="485"/>
      <c r="J83" s="452">
        <f t="shared" si="11"/>
        <v>0</v>
      </c>
    </row>
    <row r="84" spans="1:10">
      <c r="A84" s="234"/>
      <c r="B84" s="346"/>
      <c r="C84" s="347"/>
      <c r="D84" s="353"/>
      <c r="E84" s="348" t="s">
        <v>432</v>
      </c>
      <c r="F84" s="518">
        <f>SUMIF(集計・按分!$F$1:$P$1,"✕",集計・按分!$F171:$P171)</f>
        <v>0</v>
      </c>
      <c r="G84" s="518">
        <f>SUMIF(集計・按分!$F$1:$P$1,"◯",集計・按分!$F171:$P171)</f>
        <v>0</v>
      </c>
      <c r="H84" s="253">
        <f t="shared" si="10"/>
        <v>0</v>
      </c>
      <c r="I84" s="485"/>
      <c r="J84" s="452">
        <f t="shared" si="11"/>
        <v>0</v>
      </c>
    </row>
    <row r="85" spans="1:10">
      <c r="A85" s="234"/>
      <c r="B85" s="346"/>
      <c r="C85" s="347"/>
      <c r="D85" s="353"/>
      <c r="E85" s="348" t="s">
        <v>433</v>
      </c>
      <c r="F85" s="518">
        <f>SUMIF(集計・按分!$F$1:$P$1,"✕",集計・按分!$F172:$P172)</f>
        <v>0</v>
      </c>
      <c r="G85" s="518">
        <f>SUMIF(集計・按分!$F$1:$P$1,"◯",集計・按分!$F172:$P172)</f>
        <v>0</v>
      </c>
      <c r="H85" s="253">
        <f t="shared" si="10"/>
        <v>0</v>
      </c>
      <c r="I85" s="485"/>
      <c r="J85" s="452">
        <f t="shared" si="11"/>
        <v>0</v>
      </c>
    </row>
    <row r="86" spans="1:10">
      <c r="A86" s="234"/>
      <c r="B86" s="346"/>
      <c r="C86" s="347"/>
      <c r="D86" s="353"/>
      <c r="E86" s="348" t="s">
        <v>434</v>
      </c>
      <c r="F86" s="518">
        <f>SUMIF(集計・按分!$F$1:$P$1,"✕",集計・按分!$F173:$P173)</f>
        <v>0</v>
      </c>
      <c r="G86" s="518">
        <f>SUMIF(集計・按分!$F$1:$P$1,"◯",集計・按分!$F173:$P173)</f>
        <v>0</v>
      </c>
      <c r="H86" s="253">
        <f t="shared" si="10"/>
        <v>0</v>
      </c>
      <c r="I86" s="485"/>
      <c r="J86" s="452">
        <f t="shared" si="11"/>
        <v>0</v>
      </c>
    </row>
    <row r="87" spans="1:10">
      <c r="A87" s="234"/>
      <c r="B87" s="346"/>
      <c r="C87" s="347"/>
      <c r="D87" s="353"/>
      <c r="E87" s="348" t="s">
        <v>435</v>
      </c>
      <c r="F87" s="518">
        <f>SUMIF(集計・按分!$F$1:$P$1,"✕",集計・按分!$F174:$P174)</f>
        <v>0</v>
      </c>
      <c r="G87" s="518">
        <f>SUMIF(集計・按分!$F$1:$P$1,"◯",集計・按分!$F174:$P174)</f>
        <v>0</v>
      </c>
      <c r="H87" s="253">
        <f t="shared" si="10"/>
        <v>0</v>
      </c>
      <c r="I87" s="485"/>
      <c r="J87" s="452">
        <f t="shared" si="11"/>
        <v>0</v>
      </c>
    </row>
    <row r="88" spans="1:10">
      <c r="A88" s="234"/>
      <c r="B88" s="346"/>
      <c r="C88" s="347"/>
      <c r="D88" s="353"/>
      <c r="E88" s="348" t="s">
        <v>436</v>
      </c>
      <c r="F88" s="518">
        <f>SUMIF(集計・按分!$F$1:$P$1,"✕",集計・按分!$F175:$P175)</f>
        <v>0</v>
      </c>
      <c r="G88" s="518">
        <f>SUMIF(集計・按分!$F$1:$P$1,"◯",集計・按分!$F175:$P175)</f>
        <v>0</v>
      </c>
      <c r="H88" s="253">
        <f t="shared" si="10"/>
        <v>0</v>
      </c>
      <c r="I88" s="485"/>
      <c r="J88" s="452">
        <f t="shared" si="11"/>
        <v>0</v>
      </c>
    </row>
    <row r="89" spans="1:10">
      <c r="A89" s="234"/>
      <c r="B89" s="346"/>
      <c r="C89" s="347"/>
      <c r="D89" s="353"/>
      <c r="E89" s="348" t="str">
        <f>使い方・設定!H75</f>
        <v>人件費追加勘定科目1</v>
      </c>
      <c r="F89" s="518">
        <f>SUMIF(集計・按分!$F$1:$P$1,"✕",集計・按分!$F176:$P176)</f>
        <v>0</v>
      </c>
      <c r="G89" s="518">
        <f>SUMIF(集計・按分!$F$1:$P$1,"◯",集計・按分!$F176:$P176)</f>
        <v>0</v>
      </c>
      <c r="H89" s="253">
        <f t="shared" si="10"/>
        <v>0</v>
      </c>
      <c r="I89" s="485"/>
      <c r="J89" s="452">
        <f t="shared" si="11"/>
        <v>0</v>
      </c>
    </row>
    <row r="90" spans="1:10">
      <c r="A90" s="234"/>
      <c r="B90" s="346"/>
      <c r="C90" s="347"/>
      <c r="D90" s="353"/>
      <c r="E90" s="348" t="str">
        <f>使い方・設定!H76</f>
        <v>人件費追加勘定科目2</v>
      </c>
      <c r="F90" s="518">
        <f>SUMIF(集計・按分!$F$1:$P$1,"✕",集計・按分!$F177:$P177)</f>
        <v>0</v>
      </c>
      <c r="G90" s="518">
        <f>SUMIF(集計・按分!$F$1:$P$1,"◯",集計・按分!$F177:$P177)</f>
        <v>0</v>
      </c>
      <c r="H90" s="253">
        <f t="shared" si="10"/>
        <v>0</v>
      </c>
      <c r="I90" s="485"/>
      <c r="J90" s="452">
        <f t="shared" si="11"/>
        <v>0</v>
      </c>
    </row>
    <row r="91" spans="1:10">
      <c r="A91" s="234"/>
      <c r="B91" s="346"/>
      <c r="C91" s="347"/>
      <c r="D91" s="353"/>
      <c r="E91" s="348" t="str">
        <f>使い方・設定!H77</f>
        <v>人件費追加勘定科目3</v>
      </c>
      <c r="F91" s="518">
        <f>SUMIF(集計・按分!$F$1:$P$1,"✕",集計・按分!$F178:$P178)</f>
        <v>0</v>
      </c>
      <c r="G91" s="518">
        <f>SUMIF(集計・按分!$F$1:$P$1,"◯",集計・按分!$F178:$P178)</f>
        <v>0</v>
      </c>
      <c r="H91" s="253">
        <f t="shared" si="10"/>
        <v>0</v>
      </c>
      <c r="I91" s="485"/>
      <c r="J91" s="452">
        <f t="shared" si="11"/>
        <v>0</v>
      </c>
    </row>
    <row r="92" spans="1:10">
      <c r="A92" s="234"/>
      <c r="B92" s="346"/>
      <c r="C92" s="347"/>
      <c r="D92" s="353"/>
      <c r="E92" s="348" t="str">
        <f>使い方・設定!H78</f>
        <v>人件費追加勘定科目4</v>
      </c>
      <c r="F92" s="518">
        <f>SUMIF(集計・按分!$F$1:$P$1,"✕",集計・按分!$F179:$P179)</f>
        <v>0</v>
      </c>
      <c r="G92" s="518">
        <f>SUMIF(集計・按分!$F$1:$P$1,"◯",集計・按分!$F179:$P179)</f>
        <v>0</v>
      </c>
      <c r="H92" s="253">
        <f t="shared" si="10"/>
        <v>0</v>
      </c>
      <c r="I92" s="485"/>
      <c r="J92" s="452">
        <f t="shared" si="11"/>
        <v>0</v>
      </c>
    </row>
    <row r="93" spans="1:10">
      <c r="A93" s="234"/>
      <c r="B93" s="346"/>
      <c r="C93" s="347"/>
      <c r="D93" s="353"/>
      <c r="E93" s="348" t="str">
        <f>使い方・設定!H79</f>
        <v>人件費追加勘定科目5</v>
      </c>
      <c r="F93" s="518">
        <f>SUMIF(集計・按分!$F$1:$P$1,"✕",集計・按分!$F180:$P180)</f>
        <v>0</v>
      </c>
      <c r="G93" s="518">
        <f>SUMIF(集計・按分!$F$1:$P$1,"◯",集計・按分!$F180:$P180)</f>
        <v>0</v>
      </c>
      <c r="H93" s="253">
        <f t="shared" si="10"/>
        <v>0</v>
      </c>
      <c r="I93" s="485"/>
      <c r="J93" s="452">
        <f t="shared" si="11"/>
        <v>0</v>
      </c>
    </row>
    <row r="94" spans="1:10">
      <c r="A94" s="234"/>
      <c r="B94" s="346"/>
      <c r="C94" s="347"/>
      <c r="D94" s="353"/>
      <c r="E94" s="348" t="str">
        <f>使い方・設定!H80</f>
        <v>人件費追加勘定科目6</v>
      </c>
      <c r="F94" s="518">
        <f>SUMIF(集計・按分!$F$1:$P$1,"✕",集計・按分!$F181:$P181)</f>
        <v>0</v>
      </c>
      <c r="G94" s="518">
        <f>SUMIF(集計・按分!$F$1:$P$1,"◯",集計・按分!$F181:$P181)</f>
        <v>0</v>
      </c>
      <c r="H94" s="253">
        <f t="shared" si="10"/>
        <v>0</v>
      </c>
      <c r="I94" s="485"/>
      <c r="J94" s="452">
        <f t="shared" si="11"/>
        <v>0</v>
      </c>
    </row>
    <row r="95" spans="1:10">
      <c r="A95" s="234"/>
      <c r="B95" s="346"/>
      <c r="C95" s="347"/>
      <c r="D95" s="353"/>
      <c r="E95" s="348" t="str">
        <f>使い方・設定!H81</f>
        <v>人件費追加勘定科目7</v>
      </c>
      <c r="F95" s="518">
        <f>SUMIF(集計・按分!$F$1:$P$1,"✕",集計・按分!$F182:$P182)</f>
        <v>0</v>
      </c>
      <c r="G95" s="518">
        <f>SUMIF(集計・按分!$F$1:$P$1,"◯",集計・按分!$F182:$P182)</f>
        <v>0</v>
      </c>
      <c r="H95" s="253">
        <f t="shared" si="10"/>
        <v>0</v>
      </c>
      <c r="I95" s="485"/>
      <c r="J95" s="452">
        <f t="shared" si="11"/>
        <v>0</v>
      </c>
    </row>
    <row r="96" spans="1:10">
      <c r="A96" s="234"/>
      <c r="B96" s="346"/>
      <c r="C96" s="347"/>
      <c r="D96" s="353"/>
      <c r="E96" s="348" t="str">
        <f>使い方・設定!H82</f>
        <v>人件費追加勘定科目8</v>
      </c>
      <c r="F96" s="518">
        <f>SUMIF(集計・按分!$F$1:$P$1,"✕",集計・按分!$F183:$P183)</f>
        <v>0</v>
      </c>
      <c r="G96" s="518">
        <f>SUMIF(集計・按分!$F$1:$P$1,"◯",集計・按分!$F183:$P183)</f>
        <v>0</v>
      </c>
      <c r="H96" s="253">
        <f t="shared" si="10"/>
        <v>0</v>
      </c>
      <c r="I96" s="485"/>
      <c r="J96" s="452">
        <f t="shared" si="11"/>
        <v>0</v>
      </c>
    </row>
    <row r="97" spans="1:10">
      <c r="A97" s="234"/>
      <c r="B97" s="346"/>
      <c r="C97" s="347"/>
      <c r="D97" s="353"/>
      <c r="E97" s="348" t="str">
        <f>使い方・設定!H83</f>
        <v>人件費追加勘定科目9</v>
      </c>
      <c r="F97" s="518">
        <f>SUMIF(集計・按分!$F$1:$P$1,"✕",集計・按分!$F184:$P184)</f>
        <v>0</v>
      </c>
      <c r="G97" s="518">
        <f>SUMIF(集計・按分!$F$1:$P$1,"◯",集計・按分!$F184:$P184)</f>
        <v>0</v>
      </c>
      <c r="H97" s="253">
        <f t="shared" si="10"/>
        <v>0</v>
      </c>
      <c r="I97" s="485"/>
      <c r="J97" s="452">
        <f t="shared" si="11"/>
        <v>0</v>
      </c>
    </row>
    <row r="98" spans="1:10">
      <c r="A98" s="234"/>
      <c r="B98" s="346"/>
      <c r="C98" s="347"/>
      <c r="D98" s="353"/>
      <c r="E98" s="348" t="str">
        <f>使い方・設定!H84</f>
        <v>人件費追加勘定科目10</v>
      </c>
      <c r="F98" s="518">
        <f>SUMIF(集計・按分!$F$1:$P$1,"✕",集計・按分!$F185:$P185)</f>
        <v>0</v>
      </c>
      <c r="G98" s="518">
        <f>SUMIF(集計・按分!$F$1:$P$1,"◯",集計・按分!$F185:$P185)</f>
        <v>0</v>
      </c>
      <c r="H98" s="253">
        <f t="shared" si="10"/>
        <v>0</v>
      </c>
      <c r="I98" s="485"/>
      <c r="J98" s="452">
        <f t="shared" si="11"/>
        <v>0</v>
      </c>
    </row>
    <row r="99" spans="1:10">
      <c r="A99" s="234"/>
      <c r="B99" s="346"/>
      <c r="C99" s="347"/>
      <c r="D99" s="366"/>
      <c r="E99" s="344" t="s">
        <v>437</v>
      </c>
      <c r="F99" s="263">
        <f>SUM(F80:F98)</f>
        <v>0</v>
      </c>
      <c r="G99" s="263">
        <f>SUM(G80:G98)</f>
        <v>0</v>
      </c>
      <c r="H99" s="263">
        <f t="shared" si="10"/>
        <v>0</v>
      </c>
      <c r="I99" s="485"/>
      <c r="J99" s="482">
        <v>1</v>
      </c>
    </row>
    <row r="100" spans="1:10">
      <c r="A100" s="234"/>
      <c r="B100" s="346"/>
      <c r="C100" s="347"/>
      <c r="D100" s="344" t="s">
        <v>438</v>
      </c>
      <c r="E100" s="365"/>
      <c r="F100" s="248"/>
      <c r="G100" s="246"/>
      <c r="H100" s="253"/>
      <c r="I100" s="485"/>
      <c r="J100" s="482">
        <v>1</v>
      </c>
    </row>
    <row r="101" spans="1:10">
      <c r="A101" s="234"/>
      <c r="B101" s="346"/>
      <c r="C101" s="347"/>
      <c r="D101" s="366"/>
      <c r="E101" s="348" t="s">
        <v>439</v>
      </c>
      <c r="F101" s="518">
        <f>SUMIF(集計・按分!$F$1:$P$1,"✕",集計・按分!$F186:$P186)</f>
        <v>0</v>
      </c>
      <c r="G101" s="518">
        <f>SUMIF(集計・按分!$F$1:$P$1,"◯",集計・按分!$F186:$P186)</f>
        <v>0</v>
      </c>
      <c r="H101" s="253">
        <f t="shared" ref="H101:H139" si="12">SUM(F101:G101)</f>
        <v>0</v>
      </c>
      <c r="I101" s="485"/>
      <c r="J101" s="452">
        <f>IF(H101=0,0,1)</f>
        <v>0</v>
      </c>
    </row>
    <row r="102" spans="1:10">
      <c r="A102" s="234"/>
      <c r="B102" s="346"/>
      <c r="C102" s="347"/>
      <c r="D102" s="366"/>
      <c r="E102" s="348" t="s">
        <v>440</v>
      </c>
      <c r="F102" s="518">
        <f>SUMIF(集計・按分!$F$1:$P$1,"✕",集計・按分!$F187:$P187)</f>
        <v>0</v>
      </c>
      <c r="G102" s="518">
        <f>SUMIF(集計・按分!$F$1:$P$1,"◯",集計・按分!$F187:$P187)</f>
        <v>0</v>
      </c>
      <c r="H102" s="253">
        <f t="shared" si="12"/>
        <v>0</v>
      </c>
      <c r="I102" s="485"/>
      <c r="J102" s="452">
        <f t="shared" ref="J102:J137" si="13">IF(H102=0,0,1)</f>
        <v>0</v>
      </c>
    </row>
    <row r="103" spans="1:10">
      <c r="A103" s="234"/>
      <c r="B103" s="346"/>
      <c r="C103" s="347"/>
      <c r="D103" s="366"/>
      <c r="E103" s="348" t="s">
        <v>441</v>
      </c>
      <c r="F103" s="518">
        <f>SUMIF(集計・按分!$F$1:$P$1,"✕",集計・按分!$F188:$P188)</f>
        <v>0</v>
      </c>
      <c r="G103" s="518">
        <f>SUMIF(集計・按分!$F$1:$P$1,"◯",集計・按分!$F188:$P188)</f>
        <v>0</v>
      </c>
      <c r="H103" s="253">
        <f t="shared" si="12"/>
        <v>0</v>
      </c>
      <c r="I103" s="485"/>
      <c r="J103" s="452">
        <f t="shared" si="13"/>
        <v>0</v>
      </c>
    </row>
    <row r="104" spans="1:10">
      <c r="A104" s="234"/>
      <c r="B104" s="346"/>
      <c r="C104" s="347"/>
      <c r="D104" s="366"/>
      <c r="E104" s="348" t="s">
        <v>442</v>
      </c>
      <c r="F104" s="518">
        <f>SUMIF(集計・按分!$F$1:$P$1,"✕",集計・按分!$F189:$P189)</f>
        <v>0</v>
      </c>
      <c r="G104" s="518">
        <f>SUMIF(集計・按分!$F$1:$P$1,"◯",集計・按分!$F189:$P189)</f>
        <v>0</v>
      </c>
      <c r="H104" s="253">
        <f t="shared" si="12"/>
        <v>0</v>
      </c>
      <c r="I104" s="485"/>
      <c r="J104" s="452">
        <f t="shared" si="13"/>
        <v>0</v>
      </c>
    </row>
    <row r="105" spans="1:10">
      <c r="A105" s="234"/>
      <c r="B105" s="346"/>
      <c r="C105" s="347"/>
      <c r="D105" s="366"/>
      <c r="E105" s="348" t="s">
        <v>444</v>
      </c>
      <c r="F105" s="518">
        <f>SUMIF(集計・按分!$F$1:$P$1,"✕",集計・按分!$F190:$P190)</f>
        <v>0</v>
      </c>
      <c r="G105" s="518">
        <f>SUMIF(集計・按分!$F$1:$P$1,"◯",集計・按分!$F190:$P190)</f>
        <v>0</v>
      </c>
      <c r="H105" s="253">
        <f t="shared" si="12"/>
        <v>0</v>
      </c>
      <c r="I105" s="485"/>
      <c r="J105" s="452">
        <f t="shared" si="13"/>
        <v>0</v>
      </c>
    </row>
    <row r="106" spans="1:10">
      <c r="A106" s="234"/>
      <c r="B106" s="346"/>
      <c r="C106" s="347"/>
      <c r="D106" s="366"/>
      <c r="E106" s="348" t="s">
        <v>445</v>
      </c>
      <c r="F106" s="518">
        <f>SUMIF(集計・按分!$F$1:$P$1,"✕",集計・按分!$F191:$P191)</f>
        <v>0</v>
      </c>
      <c r="G106" s="518">
        <f>SUMIF(集計・按分!$F$1:$P$1,"◯",集計・按分!$F191:$P191)</f>
        <v>0</v>
      </c>
      <c r="H106" s="253">
        <f t="shared" si="12"/>
        <v>0</v>
      </c>
      <c r="I106" s="485"/>
      <c r="J106" s="452">
        <f t="shared" si="13"/>
        <v>0</v>
      </c>
    </row>
    <row r="107" spans="1:10">
      <c r="A107" s="234"/>
      <c r="B107" s="346"/>
      <c r="C107" s="347"/>
      <c r="D107" s="366"/>
      <c r="E107" s="348" t="s">
        <v>446</v>
      </c>
      <c r="F107" s="518">
        <f>SUMIF(集計・按分!$F$1:$P$1,"✕",集計・按分!$F192:$P192)</f>
        <v>0</v>
      </c>
      <c r="G107" s="518">
        <f>SUMIF(集計・按分!$F$1:$P$1,"◯",集計・按分!$F192:$P192)</f>
        <v>0</v>
      </c>
      <c r="H107" s="253">
        <f t="shared" si="12"/>
        <v>0</v>
      </c>
      <c r="I107" s="485"/>
      <c r="J107" s="452">
        <f t="shared" si="13"/>
        <v>0</v>
      </c>
    </row>
    <row r="108" spans="1:10">
      <c r="A108" s="234"/>
      <c r="B108" s="346"/>
      <c r="C108" s="347"/>
      <c r="D108" s="366"/>
      <c r="E108" s="348" t="s">
        <v>447</v>
      </c>
      <c r="F108" s="518">
        <f>SUMIF(集計・按分!$F$1:$P$1,"✕",集計・按分!$F193:$P193)</f>
        <v>0</v>
      </c>
      <c r="G108" s="518">
        <f>SUMIF(集計・按分!$F$1:$P$1,"◯",集計・按分!$F193:$P193)</f>
        <v>0</v>
      </c>
      <c r="H108" s="253">
        <f t="shared" si="12"/>
        <v>0</v>
      </c>
      <c r="I108" s="485"/>
      <c r="J108" s="452">
        <f t="shared" si="13"/>
        <v>0</v>
      </c>
    </row>
    <row r="109" spans="1:10">
      <c r="A109" s="234"/>
      <c r="B109" s="346"/>
      <c r="C109" s="347"/>
      <c r="D109" s="366"/>
      <c r="E109" s="348" t="s">
        <v>448</v>
      </c>
      <c r="F109" s="518">
        <f>SUMIF(集計・按分!$F$1:$P$1,"✕",集計・按分!$F194:$P194)</f>
        <v>0</v>
      </c>
      <c r="G109" s="518">
        <f>SUMIF(集計・按分!$F$1:$P$1,"◯",集計・按分!$F194:$P194)</f>
        <v>0</v>
      </c>
      <c r="H109" s="253">
        <f t="shared" si="12"/>
        <v>0</v>
      </c>
      <c r="I109" s="485"/>
      <c r="J109" s="452">
        <f t="shared" si="13"/>
        <v>0</v>
      </c>
    </row>
    <row r="110" spans="1:10">
      <c r="A110" s="234"/>
      <c r="B110" s="346"/>
      <c r="C110" s="347"/>
      <c r="D110" s="366"/>
      <c r="E110" s="348" t="s">
        <v>449</v>
      </c>
      <c r="F110" s="518">
        <f>SUMIF(集計・按分!$F$1:$P$1,"✕",集計・按分!$F195:$P195)</f>
        <v>0</v>
      </c>
      <c r="G110" s="518">
        <f>SUMIF(集計・按分!$F$1:$P$1,"◯",集計・按分!$F195:$P195)</f>
        <v>0</v>
      </c>
      <c r="H110" s="253">
        <f t="shared" si="12"/>
        <v>0</v>
      </c>
      <c r="I110" s="485"/>
      <c r="J110" s="452">
        <f t="shared" si="13"/>
        <v>0</v>
      </c>
    </row>
    <row r="111" spans="1:10">
      <c r="A111" s="234"/>
      <c r="B111" s="346"/>
      <c r="C111" s="347"/>
      <c r="D111" s="366"/>
      <c r="E111" s="348" t="s">
        <v>450</v>
      </c>
      <c r="F111" s="518">
        <f>SUMIF(集計・按分!$F$1:$P$1,"✕",集計・按分!$F196:$P196)</f>
        <v>0</v>
      </c>
      <c r="G111" s="518">
        <f>SUMIF(集計・按分!$F$1:$P$1,"◯",集計・按分!$F196:$P196)</f>
        <v>0</v>
      </c>
      <c r="H111" s="253">
        <f t="shared" si="12"/>
        <v>0</v>
      </c>
      <c r="I111" s="485"/>
      <c r="J111" s="452">
        <f t="shared" si="13"/>
        <v>0</v>
      </c>
    </row>
    <row r="112" spans="1:10">
      <c r="A112" s="234"/>
      <c r="B112" s="346"/>
      <c r="C112" s="347"/>
      <c r="D112" s="366"/>
      <c r="E112" s="348" t="s">
        <v>451</v>
      </c>
      <c r="F112" s="518">
        <f>SUMIF(集計・按分!$F$1:$P$1,"✕",集計・按分!$F197:$P197)</f>
        <v>0</v>
      </c>
      <c r="G112" s="518">
        <f>SUMIF(集計・按分!$F$1:$P$1,"◯",集計・按分!$F197:$P197)</f>
        <v>0</v>
      </c>
      <c r="H112" s="253">
        <f t="shared" si="12"/>
        <v>0</v>
      </c>
      <c r="I112" s="485"/>
      <c r="J112" s="452">
        <f t="shared" si="13"/>
        <v>0</v>
      </c>
    </row>
    <row r="113" spans="1:10">
      <c r="A113" s="234"/>
      <c r="B113" s="346"/>
      <c r="C113" s="347"/>
      <c r="D113" s="366"/>
      <c r="E113" s="348" t="s">
        <v>452</v>
      </c>
      <c r="F113" s="518">
        <f>SUMIF(集計・按分!$F$1:$P$1,"✕",集計・按分!$F198:$P198)</f>
        <v>0</v>
      </c>
      <c r="G113" s="518">
        <f>SUMIF(集計・按分!$F$1:$P$1,"◯",集計・按分!$F198:$P198)</f>
        <v>0</v>
      </c>
      <c r="H113" s="253">
        <f t="shared" si="12"/>
        <v>0</v>
      </c>
      <c r="I113" s="485"/>
      <c r="J113" s="452">
        <f t="shared" si="13"/>
        <v>0</v>
      </c>
    </row>
    <row r="114" spans="1:10">
      <c r="A114" s="234"/>
      <c r="B114" s="346"/>
      <c r="C114" s="347"/>
      <c r="D114" s="366"/>
      <c r="E114" s="348" t="s">
        <v>453</v>
      </c>
      <c r="F114" s="518">
        <f>SUMIF(集計・按分!$F$1:$P$1,"✕",集計・按分!$F199:$P199)</f>
        <v>0</v>
      </c>
      <c r="G114" s="518">
        <f>SUMIF(集計・按分!$F$1:$P$1,"◯",集計・按分!$F199:$P199)</f>
        <v>0</v>
      </c>
      <c r="H114" s="253">
        <f t="shared" si="12"/>
        <v>0</v>
      </c>
      <c r="I114" s="485"/>
      <c r="J114" s="452">
        <f t="shared" si="13"/>
        <v>0</v>
      </c>
    </row>
    <row r="115" spans="1:10">
      <c r="A115" s="234"/>
      <c r="B115" s="346"/>
      <c r="C115" s="347"/>
      <c r="D115" s="366"/>
      <c r="E115" s="348" t="s">
        <v>454</v>
      </c>
      <c r="F115" s="518">
        <f>SUMIF(集計・按分!$F$1:$P$1,"✕",集計・按分!$F200:$P200)</f>
        <v>0</v>
      </c>
      <c r="G115" s="518">
        <f>SUMIF(集計・按分!$F$1:$P$1,"◯",集計・按分!$F200:$P200)</f>
        <v>0</v>
      </c>
      <c r="H115" s="253">
        <f t="shared" si="12"/>
        <v>0</v>
      </c>
      <c r="I115" s="485"/>
      <c r="J115" s="452">
        <f t="shared" si="13"/>
        <v>0</v>
      </c>
    </row>
    <row r="116" spans="1:10">
      <c r="A116" s="234"/>
      <c r="B116" s="346"/>
      <c r="C116" s="347"/>
      <c r="D116" s="366"/>
      <c r="E116" s="348" t="s">
        <v>455</v>
      </c>
      <c r="F116" s="518">
        <f>SUMIF(集計・按分!$F$1:$P$1,"✕",集計・按分!$F201:$P201)</f>
        <v>0</v>
      </c>
      <c r="G116" s="518">
        <f>SUMIF(集計・按分!$F$1:$P$1,"◯",集計・按分!$F201:$P201)</f>
        <v>0</v>
      </c>
      <c r="H116" s="253">
        <f t="shared" si="12"/>
        <v>0</v>
      </c>
      <c r="I116" s="485"/>
      <c r="J116" s="452">
        <f t="shared" si="13"/>
        <v>0</v>
      </c>
    </row>
    <row r="117" spans="1:10">
      <c r="A117" s="234"/>
      <c r="B117" s="346"/>
      <c r="C117" s="347"/>
      <c r="D117" s="366"/>
      <c r="E117" s="348" t="s">
        <v>456</v>
      </c>
      <c r="F117" s="518">
        <f>SUMIF(集計・按分!$F$1:$P$1,"✕",集計・按分!$F202:$P202)</f>
        <v>0</v>
      </c>
      <c r="G117" s="518">
        <f>SUMIF(集計・按分!$F$1:$P$1,"◯",集計・按分!$F202:$P202)</f>
        <v>0</v>
      </c>
      <c r="H117" s="253">
        <f t="shared" si="12"/>
        <v>0</v>
      </c>
      <c r="I117" s="485"/>
      <c r="J117" s="452">
        <f t="shared" si="13"/>
        <v>0</v>
      </c>
    </row>
    <row r="118" spans="1:10">
      <c r="A118" s="234"/>
      <c r="B118" s="346"/>
      <c r="C118" s="347"/>
      <c r="D118" s="366"/>
      <c r="E118" s="348" t="s">
        <v>457</v>
      </c>
      <c r="F118" s="518">
        <f>SUMIF(集計・按分!$F$1:$P$1,"✕",集計・按分!$F203:$P203)</f>
        <v>0</v>
      </c>
      <c r="G118" s="518">
        <f>SUMIF(集計・按分!$F$1:$P$1,"◯",集計・按分!$F203:$P203)</f>
        <v>0</v>
      </c>
      <c r="H118" s="253">
        <f t="shared" si="12"/>
        <v>0</v>
      </c>
      <c r="I118" s="485"/>
      <c r="J118" s="452">
        <f t="shared" si="13"/>
        <v>0</v>
      </c>
    </row>
    <row r="119" spans="1:10">
      <c r="A119" s="234"/>
      <c r="B119" s="346"/>
      <c r="C119" s="347"/>
      <c r="D119" s="366"/>
      <c r="E119" s="348" t="s">
        <v>458</v>
      </c>
      <c r="F119" s="518">
        <f>SUMIF(集計・按分!$F$1:$P$1,"✕",集計・按分!$F204:$P204)</f>
        <v>0</v>
      </c>
      <c r="G119" s="518">
        <f>SUMIF(集計・按分!$F$1:$P$1,"◯",集計・按分!$F204:$P204)</f>
        <v>0</v>
      </c>
      <c r="H119" s="253">
        <f t="shared" si="12"/>
        <v>0</v>
      </c>
      <c r="I119" s="485"/>
      <c r="J119" s="452">
        <f t="shared" si="13"/>
        <v>0</v>
      </c>
    </row>
    <row r="120" spans="1:10">
      <c r="A120" s="234"/>
      <c r="B120" s="346"/>
      <c r="C120" s="347"/>
      <c r="D120" s="366"/>
      <c r="E120" s="348" t="s">
        <v>459</v>
      </c>
      <c r="F120" s="518">
        <f>SUMIF(集計・按分!$F$1:$P$1,"✕",集計・按分!$F205:$P205)</f>
        <v>0</v>
      </c>
      <c r="G120" s="518">
        <f>SUMIF(集計・按分!$F$1:$P$1,"◯",集計・按分!$F205:$P205)</f>
        <v>0</v>
      </c>
      <c r="H120" s="253">
        <f t="shared" si="12"/>
        <v>0</v>
      </c>
      <c r="I120" s="485"/>
      <c r="J120" s="452">
        <f t="shared" si="13"/>
        <v>0</v>
      </c>
    </row>
    <row r="121" spans="1:10">
      <c r="A121" s="234"/>
      <c r="B121" s="346"/>
      <c r="C121" s="347"/>
      <c r="D121" s="366"/>
      <c r="E121" s="348" t="s">
        <v>460</v>
      </c>
      <c r="F121" s="518">
        <f>SUMIF(集計・按分!$F$1:$P$1,"✕",集計・按分!$F206:$P206)</f>
        <v>0</v>
      </c>
      <c r="G121" s="518">
        <f>SUMIF(集計・按分!$F$1:$P$1,"◯",集計・按分!$F206:$P206)</f>
        <v>0</v>
      </c>
      <c r="H121" s="253">
        <f t="shared" si="12"/>
        <v>0</v>
      </c>
      <c r="I121" s="485"/>
      <c r="J121" s="452">
        <f t="shared" si="13"/>
        <v>0</v>
      </c>
    </row>
    <row r="122" spans="1:10">
      <c r="A122" s="234"/>
      <c r="B122" s="346"/>
      <c r="C122" s="347"/>
      <c r="D122" s="366"/>
      <c r="E122" s="348" t="s">
        <v>461</v>
      </c>
      <c r="F122" s="518">
        <f>SUMIF(集計・按分!$F$1:$P$1,"✕",集計・按分!$F207:$P207)</f>
        <v>0</v>
      </c>
      <c r="G122" s="518">
        <f>SUMIF(集計・按分!$F$1:$P$1,"◯",集計・按分!$F207:$P207)</f>
        <v>0</v>
      </c>
      <c r="H122" s="253">
        <f t="shared" si="12"/>
        <v>0</v>
      </c>
      <c r="I122" s="485"/>
      <c r="J122" s="452">
        <f t="shared" si="13"/>
        <v>0</v>
      </c>
    </row>
    <row r="123" spans="1:10">
      <c r="A123" s="234"/>
      <c r="B123" s="346"/>
      <c r="C123" s="347"/>
      <c r="D123" s="366"/>
      <c r="E123" s="348" t="s">
        <v>462</v>
      </c>
      <c r="F123" s="518">
        <f>SUMIF(集計・按分!$F$1:$P$1,"✕",集計・按分!$F208:$P208)</f>
        <v>0</v>
      </c>
      <c r="G123" s="518">
        <f>SUMIF(集計・按分!$F$1:$P$1,"◯",集計・按分!$F208:$P208)</f>
        <v>0</v>
      </c>
      <c r="H123" s="253">
        <f t="shared" si="12"/>
        <v>0</v>
      </c>
      <c r="I123" s="485"/>
      <c r="J123" s="452">
        <f t="shared" si="13"/>
        <v>0</v>
      </c>
    </row>
    <row r="124" spans="1:10">
      <c r="A124" s="234"/>
      <c r="B124" s="346"/>
      <c r="C124" s="347"/>
      <c r="D124" s="367"/>
      <c r="E124" s="348" t="s">
        <v>463</v>
      </c>
      <c r="F124" s="518">
        <f>SUMIF(集計・按分!$F$1:$P$1,"✕",集計・按分!$F209:$P209)</f>
        <v>0</v>
      </c>
      <c r="G124" s="518">
        <f>SUMIF(集計・按分!$F$1:$P$1,"◯",集計・按分!$F209:$P209)</f>
        <v>0</v>
      </c>
      <c r="H124" s="253">
        <f t="shared" si="12"/>
        <v>0</v>
      </c>
      <c r="I124" s="485"/>
      <c r="J124" s="452">
        <f t="shared" si="13"/>
        <v>0</v>
      </c>
    </row>
    <row r="125" spans="1:10">
      <c r="A125" s="234"/>
      <c r="B125" s="346"/>
      <c r="C125" s="347"/>
      <c r="D125" s="367"/>
      <c r="E125" s="348" t="s">
        <v>464</v>
      </c>
      <c r="F125" s="518">
        <f>SUMIF(集計・按分!$F$1:$P$1,"✕",集計・按分!$F210:$P210)</f>
        <v>0</v>
      </c>
      <c r="G125" s="518">
        <f>SUMIF(集計・按分!$F$1:$P$1,"◯",集計・按分!$F210:$P210)</f>
        <v>0</v>
      </c>
      <c r="H125" s="253">
        <f t="shared" si="12"/>
        <v>0</v>
      </c>
      <c r="I125" s="485"/>
      <c r="J125" s="452">
        <f t="shared" si="13"/>
        <v>0</v>
      </c>
    </row>
    <row r="126" spans="1:10">
      <c r="A126" s="234"/>
      <c r="B126" s="346"/>
      <c r="C126" s="347"/>
      <c r="D126" s="367"/>
      <c r="E126" s="348" t="s">
        <v>465</v>
      </c>
      <c r="F126" s="518">
        <f>SUMIF(集計・按分!$F$1:$P$1,"✕",集計・按分!$F211:$P211)</f>
        <v>0</v>
      </c>
      <c r="G126" s="518">
        <f>SUMIF(集計・按分!$F$1:$P$1,"◯",集計・按分!$F211:$P211)</f>
        <v>0</v>
      </c>
      <c r="H126" s="253">
        <f t="shared" si="12"/>
        <v>0</v>
      </c>
      <c r="I126" s="485"/>
      <c r="J126" s="452">
        <f t="shared" si="13"/>
        <v>0</v>
      </c>
    </row>
    <row r="127" spans="1:10">
      <c r="A127" s="234"/>
      <c r="B127" s="346"/>
      <c r="C127" s="347"/>
      <c r="D127" s="367"/>
      <c r="E127" s="348" t="s">
        <v>466</v>
      </c>
      <c r="F127" s="518">
        <f>SUMIF(集計・按分!$F$1:$P$1,"✕",集計・按分!$F212:$P212)</f>
        <v>0</v>
      </c>
      <c r="G127" s="518">
        <f>SUMIF(集計・按分!$F$1:$P$1,"◯",集計・按分!$F212:$P212)</f>
        <v>0</v>
      </c>
      <c r="H127" s="253">
        <f t="shared" si="12"/>
        <v>0</v>
      </c>
      <c r="I127" s="485"/>
      <c r="J127" s="452">
        <f t="shared" si="13"/>
        <v>0</v>
      </c>
    </row>
    <row r="128" spans="1:10">
      <c r="A128" s="234"/>
      <c r="B128" s="346"/>
      <c r="C128" s="347"/>
      <c r="D128" s="367"/>
      <c r="E128" s="348" t="str">
        <f>使い方・設定!F88</f>
        <v>その他経費追加勘定科目1</v>
      </c>
      <c r="F128" s="518">
        <f>SUMIF(集計・按分!$F$1:$P$1,"✕",集計・按分!$F213:$P213)</f>
        <v>0</v>
      </c>
      <c r="G128" s="518">
        <f>SUMIF(集計・按分!$F$1:$P$1,"◯",集計・按分!$F213:$P213)</f>
        <v>0</v>
      </c>
      <c r="H128" s="253">
        <f t="shared" si="12"/>
        <v>0</v>
      </c>
      <c r="I128" s="485"/>
      <c r="J128" s="452">
        <f t="shared" si="13"/>
        <v>0</v>
      </c>
    </row>
    <row r="129" spans="1:10">
      <c r="A129" s="234"/>
      <c r="B129" s="346"/>
      <c r="C129" s="347"/>
      <c r="D129" s="367"/>
      <c r="E129" s="348" t="str">
        <f>使い方・設定!F89</f>
        <v>その他経費追加勘定科目2</v>
      </c>
      <c r="F129" s="518">
        <f>SUMIF(集計・按分!$F$1:$P$1,"✕",集計・按分!$F214:$P214)</f>
        <v>0</v>
      </c>
      <c r="G129" s="518">
        <f>SUMIF(集計・按分!$F$1:$P$1,"◯",集計・按分!$F214:$P214)</f>
        <v>0</v>
      </c>
      <c r="H129" s="253">
        <f t="shared" si="12"/>
        <v>0</v>
      </c>
      <c r="I129" s="485"/>
      <c r="J129" s="452">
        <f t="shared" si="13"/>
        <v>0</v>
      </c>
    </row>
    <row r="130" spans="1:10">
      <c r="A130" s="234"/>
      <c r="B130" s="346"/>
      <c r="C130" s="347"/>
      <c r="D130" s="367"/>
      <c r="E130" s="348" t="str">
        <f>使い方・設定!F90</f>
        <v>その他経費追加勘定科目3</v>
      </c>
      <c r="F130" s="518">
        <f>SUMIF(集計・按分!$F$1:$P$1,"✕",集計・按分!$F215:$P215)</f>
        <v>0</v>
      </c>
      <c r="G130" s="518">
        <f>SUMIF(集計・按分!$F$1:$P$1,"◯",集計・按分!$F215:$P215)</f>
        <v>0</v>
      </c>
      <c r="H130" s="253">
        <f t="shared" si="12"/>
        <v>0</v>
      </c>
      <c r="I130" s="485"/>
      <c r="J130" s="452">
        <f t="shared" si="13"/>
        <v>0</v>
      </c>
    </row>
    <row r="131" spans="1:10">
      <c r="A131" s="234"/>
      <c r="B131" s="346"/>
      <c r="C131" s="347"/>
      <c r="D131" s="367"/>
      <c r="E131" s="348" t="str">
        <f>使い方・設定!F91</f>
        <v>その他経費追加勘定科目4</v>
      </c>
      <c r="F131" s="518">
        <f>SUMIF(集計・按分!$F$1:$P$1,"✕",集計・按分!$F216:$P216)</f>
        <v>0</v>
      </c>
      <c r="G131" s="518">
        <f>SUMIF(集計・按分!$F$1:$P$1,"◯",集計・按分!$F216:$P216)</f>
        <v>0</v>
      </c>
      <c r="H131" s="253">
        <f t="shared" si="12"/>
        <v>0</v>
      </c>
      <c r="I131" s="485"/>
      <c r="J131" s="452">
        <f t="shared" si="13"/>
        <v>0</v>
      </c>
    </row>
    <row r="132" spans="1:10">
      <c r="A132" s="234"/>
      <c r="B132" s="346"/>
      <c r="C132" s="347"/>
      <c r="D132" s="367"/>
      <c r="E132" s="348" t="str">
        <f>使い方・設定!F92</f>
        <v>その他経費追加勘定科目5</v>
      </c>
      <c r="F132" s="518">
        <f>SUMIF(集計・按分!$F$1:$P$1,"✕",集計・按分!$F217:$P217)</f>
        <v>0</v>
      </c>
      <c r="G132" s="518">
        <f>SUMIF(集計・按分!$F$1:$P$1,"◯",集計・按分!$F217:$P217)</f>
        <v>0</v>
      </c>
      <c r="H132" s="253">
        <f t="shared" si="12"/>
        <v>0</v>
      </c>
      <c r="I132" s="485"/>
      <c r="J132" s="452">
        <f t="shared" si="13"/>
        <v>0</v>
      </c>
    </row>
    <row r="133" spans="1:10">
      <c r="A133" s="234"/>
      <c r="B133" s="346"/>
      <c r="C133" s="347"/>
      <c r="D133" s="367"/>
      <c r="E133" s="348" t="str">
        <f>使い方・設定!F93</f>
        <v>その他経費追加勘定科目6</v>
      </c>
      <c r="F133" s="518">
        <f>SUMIF(集計・按分!$F$1:$P$1,"✕",集計・按分!$F218:$P218)</f>
        <v>0</v>
      </c>
      <c r="G133" s="518">
        <f>SUMIF(集計・按分!$F$1:$P$1,"◯",集計・按分!$F218:$P218)</f>
        <v>0</v>
      </c>
      <c r="H133" s="253">
        <f t="shared" si="12"/>
        <v>0</v>
      </c>
      <c r="I133" s="485"/>
      <c r="J133" s="452">
        <f t="shared" si="13"/>
        <v>0</v>
      </c>
    </row>
    <row r="134" spans="1:10">
      <c r="A134" s="234"/>
      <c r="B134" s="346"/>
      <c r="C134" s="347"/>
      <c r="D134" s="367"/>
      <c r="E134" s="348" t="str">
        <f>使い方・設定!F94</f>
        <v>その他経費追加勘定科目7</v>
      </c>
      <c r="F134" s="518">
        <f>SUMIF(集計・按分!$F$1:$P$1,"✕",集計・按分!$F219:$P219)</f>
        <v>0</v>
      </c>
      <c r="G134" s="518">
        <f>SUMIF(集計・按分!$F$1:$P$1,"◯",集計・按分!$F219:$P219)</f>
        <v>0</v>
      </c>
      <c r="H134" s="253">
        <f t="shared" si="12"/>
        <v>0</v>
      </c>
      <c r="I134" s="485"/>
      <c r="J134" s="452">
        <f t="shared" si="13"/>
        <v>0</v>
      </c>
    </row>
    <row r="135" spans="1:10">
      <c r="A135" s="234"/>
      <c r="B135" s="346"/>
      <c r="C135" s="347"/>
      <c r="D135" s="367"/>
      <c r="E135" s="348" t="str">
        <f>使い方・設定!F95</f>
        <v>その他経費追加勘定科目8</v>
      </c>
      <c r="F135" s="518">
        <f>SUMIF(集計・按分!$F$1:$P$1,"✕",集計・按分!$F220:$P220)</f>
        <v>0</v>
      </c>
      <c r="G135" s="518">
        <f>SUMIF(集計・按分!$F$1:$P$1,"◯",集計・按分!$F220:$P220)</f>
        <v>0</v>
      </c>
      <c r="H135" s="253">
        <f t="shared" si="12"/>
        <v>0</v>
      </c>
      <c r="I135" s="485"/>
      <c r="J135" s="452">
        <f t="shared" si="13"/>
        <v>0</v>
      </c>
    </row>
    <row r="136" spans="1:10">
      <c r="A136" s="234"/>
      <c r="B136" s="346"/>
      <c r="C136" s="347"/>
      <c r="D136" s="367"/>
      <c r="E136" s="348" t="str">
        <f>使い方・設定!F96</f>
        <v>その他経費追加勘定科目9</v>
      </c>
      <c r="F136" s="518">
        <f>SUMIF(集計・按分!$F$1:$P$1,"✕",集計・按分!$F221:$P221)</f>
        <v>0</v>
      </c>
      <c r="G136" s="518">
        <f>SUMIF(集計・按分!$F$1:$P$1,"◯",集計・按分!$F221:$P221)</f>
        <v>0</v>
      </c>
      <c r="H136" s="253">
        <f t="shared" si="12"/>
        <v>0</v>
      </c>
      <c r="I136" s="485"/>
      <c r="J136" s="452">
        <f t="shared" si="13"/>
        <v>0</v>
      </c>
    </row>
    <row r="137" spans="1:10">
      <c r="A137" s="234"/>
      <c r="B137" s="346"/>
      <c r="C137" s="347"/>
      <c r="D137" s="367"/>
      <c r="E137" s="348" t="str">
        <f>使い方・設定!F97</f>
        <v>その他経費追加勘定科目10</v>
      </c>
      <c r="F137" s="518">
        <f>SUMIF(集計・按分!$F$1:$P$1,"✕",集計・按分!$F222:$P222)</f>
        <v>0</v>
      </c>
      <c r="G137" s="518">
        <f>SUMIF(集計・按分!$F$1:$P$1,"◯",集計・按分!$F222:$P222)</f>
        <v>0</v>
      </c>
      <c r="H137" s="253">
        <f t="shared" si="12"/>
        <v>0</v>
      </c>
      <c r="I137" s="485"/>
      <c r="J137" s="452">
        <f t="shared" si="13"/>
        <v>0</v>
      </c>
    </row>
    <row r="138" spans="1:10">
      <c r="A138" s="234"/>
      <c r="B138" s="346"/>
      <c r="C138" s="347"/>
      <c r="D138" s="367"/>
      <c r="E138" s="368" t="s">
        <v>467</v>
      </c>
      <c r="F138" s="263">
        <f>SUM(F101:F137)</f>
        <v>0</v>
      </c>
      <c r="G138" s="263">
        <f>SUM(G101:G137)</f>
        <v>0</v>
      </c>
      <c r="H138" s="263">
        <f t="shared" si="12"/>
        <v>0</v>
      </c>
      <c r="I138" s="485"/>
      <c r="J138" s="482">
        <v>1</v>
      </c>
    </row>
    <row r="139" spans="1:10">
      <c r="A139" s="234"/>
      <c r="B139" s="346"/>
      <c r="C139" s="347"/>
      <c r="D139" s="369" t="s">
        <v>468</v>
      </c>
      <c r="E139" s="364"/>
      <c r="F139" s="285">
        <f>F99+F138</f>
        <v>0</v>
      </c>
      <c r="G139" s="282">
        <f>G99+G138</f>
        <v>0</v>
      </c>
      <c r="H139" s="283">
        <f t="shared" si="12"/>
        <v>0</v>
      </c>
      <c r="I139" s="485"/>
      <c r="J139" s="482">
        <v>1</v>
      </c>
    </row>
    <row r="140" spans="1:10">
      <c r="A140" s="234"/>
      <c r="B140" s="342"/>
      <c r="C140" s="343" t="s">
        <v>344</v>
      </c>
      <c r="D140" s="344" t="s">
        <v>469</v>
      </c>
      <c r="E140" s="345"/>
      <c r="F140" s="246"/>
      <c r="G140" s="246"/>
      <c r="H140" s="253"/>
      <c r="I140" s="485"/>
      <c r="J140" s="482">
        <v>1</v>
      </c>
    </row>
    <row r="141" spans="1:10">
      <c r="A141" s="234"/>
      <c r="B141" s="346"/>
      <c r="C141" s="347"/>
      <c r="D141" s="344" t="s">
        <v>427</v>
      </c>
      <c r="E141" s="365"/>
      <c r="F141" s="246"/>
      <c r="G141" s="246"/>
      <c r="H141" s="253"/>
      <c r="I141" s="485"/>
      <c r="J141" s="482">
        <v>1</v>
      </c>
    </row>
    <row r="142" spans="1:10">
      <c r="A142" s="234"/>
      <c r="B142" s="346"/>
      <c r="C142" s="347"/>
      <c r="D142" s="353"/>
      <c r="E142" s="348" t="s">
        <v>428</v>
      </c>
      <c r="F142" s="518">
        <f>SUMIF(集計・按分!$F$1:$P$1,"✕",集計・按分!$F224:$P224)</f>
        <v>0</v>
      </c>
      <c r="G142" s="518">
        <f>SUMIF(集計・按分!$F$1:$P$1,"◯",集計・按分!$F224:$P224)</f>
        <v>0</v>
      </c>
      <c r="H142" s="253">
        <f t="shared" ref="H142:H161" si="14">SUM(F142:G142)</f>
        <v>0</v>
      </c>
      <c r="I142" s="485"/>
      <c r="J142" s="452">
        <f>IF(H142=0,0,1)</f>
        <v>0</v>
      </c>
    </row>
    <row r="143" spans="1:10">
      <c r="A143" s="234"/>
      <c r="B143" s="346"/>
      <c r="C143" s="347"/>
      <c r="D143" s="353"/>
      <c r="E143" s="348" t="s">
        <v>429</v>
      </c>
      <c r="F143" s="518">
        <f>SUMIF(集計・按分!$F$1:$P$1,"✕",集計・按分!$F225:$P225)</f>
        <v>0</v>
      </c>
      <c r="G143" s="518">
        <f>SUMIF(集計・按分!$F$1:$P$1,"◯",集計・按分!$F225:$P225)</f>
        <v>0</v>
      </c>
      <c r="H143" s="253">
        <f t="shared" si="14"/>
        <v>0</v>
      </c>
      <c r="I143" s="485"/>
      <c r="J143" s="452">
        <f t="shared" ref="J143:J160" si="15">IF(H143=0,0,1)</f>
        <v>0</v>
      </c>
    </row>
    <row r="144" spans="1:10">
      <c r="A144" s="234"/>
      <c r="B144" s="346"/>
      <c r="C144" s="347"/>
      <c r="D144" s="353"/>
      <c r="E144" s="348" t="s">
        <v>430</v>
      </c>
      <c r="F144" s="518">
        <f>SUMIF(集計・按分!$F$1:$P$1,"✕",集計・按分!$F226:$P226)</f>
        <v>0</v>
      </c>
      <c r="G144" s="518">
        <f>SUMIF(集計・按分!$F$1:$P$1,"◯",集計・按分!$F226:$P226)</f>
        <v>0</v>
      </c>
      <c r="H144" s="253">
        <f t="shared" si="14"/>
        <v>0</v>
      </c>
      <c r="I144" s="485"/>
      <c r="J144" s="452">
        <f t="shared" si="15"/>
        <v>0</v>
      </c>
    </row>
    <row r="145" spans="1:10">
      <c r="A145" s="234"/>
      <c r="B145" s="346"/>
      <c r="C145" s="347"/>
      <c r="D145" s="353"/>
      <c r="E145" s="348" t="s">
        <v>431</v>
      </c>
      <c r="F145" s="518">
        <f>SUMIF(集計・按分!$F$1:$P$1,"✕",集計・按分!$F227:$P227)</f>
        <v>0</v>
      </c>
      <c r="G145" s="518">
        <f>SUMIF(集計・按分!$F$1:$P$1,"◯",集計・按分!$F227:$P227)</f>
        <v>0</v>
      </c>
      <c r="H145" s="253">
        <f t="shared" si="14"/>
        <v>0</v>
      </c>
      <c r="I145" s="485"/>
      <c r="J145" s="452">
        <f t="shared" si="15"/>
        <v>0</v>
      </c>
    </row>
    <row r="146" spans="1:10">
      <c r="A146" s="234"/>
      <c r="B146" s="346"/>
      <c r="C146" s="347"/>
      <c r="D146" s="353"/>
      <c r="E146" s="348" t="s">
        <v>432</v>
      </c>
      <c r="F146" s="518">
        <f>SUMIF(集計・按分!$F$1:$P$1,"✕",集計・按分!$F228:$P228)</f>
        <v>0</v>
      </c>
      <c r="G146" s="518">
        <f>SUMIF(集計・按分!$F$1:$P$1,"◯",集計・按分!$F228:$P228)</f>
        <v>0</v>
      </c>
      <c r="H146" s="253">
        <f t="shared" si="14"/>
        <v>0</v>
      </c>
      <c r="I146" s="485"/>
      <c r="J146" s="452">
        <f t="shared" si="15"/>
        <v>0</v>
      </c>
    </row>
    <row r="147" spans="1:10">
      <c r="A147" s="234"/>
      <c r="B147" s="346"/>
      <c r="C147" s="347"/>
      <c r="D147" s="353"/>
      <c r="E147" s="348" t="s">
        <v>433</v>
      </c>
      <c r="F147" s="518">
        <f>SUMIF(集計・按分!$F$1:$P$1,"✕",集計・按分!$F229:$P229)</f>
        <v>0</v>
      </c>
      <c r="G147" s="518">
        <f>SUMIF(集計・按分!$F$1:$P$1,"◯",集計・按分!$F229:$P229)</f>
        <v>0</v>
      </c>
      <c r="H147" s="253">
        <f t="shared" si="14"/>
        <v>0</v>
      </c>
      <c r="I147" s="485"/>
      <c r="J147" s="452">
        <f t="shared" si="15"/>
        <v>0</v>
      </c>
    </row>
    <row r="148" spans="1:10">
      <c r="A148" s="234"/>
      <c r="B148" s="346"/>
      <c r="C148" s="347"/>
      <c r="D148" s="353"/>
      <c r="E148" s="348" t="s">
        <v>434</v>
      </c>
      <c r="F148" s="518">
        <f>SUMIF(集計・按分!$F$1:$P$1,"✕",集計・按分!$F230:$P230)</f>
        <v>0</v>
      </c>
      <c r="G148" s="518">
        <f>SUMIF(集計・按分!$F$1:$P$1,"◯",集計・按分!$F230:$P230)</f>
        <v>0</v>
      </c>
      <c r="H148" s="253">
        <f t="shared" si="14"/>
        <v>0</v>
      </c>
      <c r="I148" s="485"/>
      <c r="J148" s="452">
        <f t="shared" si="15"/>
        <v>0</v>
      </c>
    </row>
    <row r="149" spans="1:10">
      <c r="A149" s="234"/>
      <c r="B149" s="346"/>
      <c r="C149" s="347"/>
      <c r="D149" s="353"/>
      <c r="E149" s="348" t="s">
        <v>435</v>
      </c>
      <c r="F149" s="518">
        <f>SUMIF(集計・按分!$F$1:$P$1,"✕",集計・按分!$F231:$P231)</f>
        <v>0</v>
      </c>
      <c r="G149" s="518">
        <f>SUMIF(集計・按分!$F$1:$P$1,"◯",集計・按分!$F231:$P231)</f>
        <v>0</v>
      </c>
      <c r="H149" s="253">
        <f t="shared" si="14"/>
        <v>0</v>
      </c>
      <c r="I149" s="485"/>
      <c r="J149" s="452">
        <f t="shared" si="15"/>
        <v>0</v>
      </c>
    </row>
    <row r="150" spans="1:10">
      <c r="A150" s="234"/>
      <c r="B150" s="346"/>
      <c r="C150" s="347"/>
      <c r="D150" s="353"/>
      <c r="E150" s="348" t="s">
        <v>436</v>
      </c>
      <c r="F150" s="518">
        <f>SUMIF(集計・按分!$F$1:$P$1,"✕",集計・按分!$F232:$P232)</f>
        <v>0</v>
      </c>
      <c r="G150" s="518">
        <f>SUMIF(集計・按分!$F$1:$P$1,"◯",集計・按分!$F232:$P232)</f>
        <v>0</v>
      </c>
      <c r="H150" s="253">
        <f t="shared" si="14"/>
        <v>0</v>
      </c>
      <c r="I150" s="485"/>
      <c r="J150" s="452">
        <f t="shared" si="15"/>
        <v>0</v>
      </c>
    </row>
    <row r="151" spans="1:10">
      <c r="A151" s="234"/>
      <c r="B151" s="346"/>
      <c r="C151" s="347"/>
      <c r="D151" s="353"/>
      <c r="E151" s="348" t="str">
        <f>使い方・設定!H75</f>
        <v>人件費追加勘定科目1</v>
      </c>
      <c r="F151" s="518">
        <f>SUMIF(集計・按分!$F$1:$P$1,"✕",集計・按分!$F233:$P233)</f>
        <v>0</v>
      </c>
      <c r="G151" s="518">
        <f>SUMIF(集計・按分!$F$1:$P$1,"◯",集計・按分!$F233:$P233)</f>
        <v>0</v>
      </c>
      <c r="H151" s="253">
        <f t="shared" si="14"/>
        <v>0</v>
      </c>
      <c r="I151" s="485"/>
      <c r="J151" s="452">
        <f t="shared" si="15"/>
        <v>0</v>
      </c>
    </row>
    <row r="152" spans="1:10">
      <c r="A152" s="234"/>
      <c r="B152" s="346"/>
      <c r="C152" s="347"/>
      <c r="D152" s="353"/>
      <c r="E152" s="348" t="str">
        <f>使い方・設定!H76</f>
        <v>人件費追加勘定科目2</v>
      </c>
      <c r="F152" s="518">
        <f>SUMIF(集計・按分!$F$1:$P$1,"✕",集計・按分!$F234:$P234)</f>
        <v>0</v>
      </c>
      <c r="G152" s="518">
        <f>SUMIF(集計・按分!$F$1:$P$1,"◯",集計・按分!$F234:$P234)</f>
        <v>0</v>
      </c>
      <c r="H152" s="253">
        <f t="shared" si="14"/>
        <v>0</v>
      </c>
      <c r="I152" s="485"/>
      <c r="J152" s="452">
        <f t="shared" si="15"/>
        <v>0</v>
      </c>
    </row>
    <row r="153" spans="1:10">
      <c r="A153" s="234"/>
      <c r="B153" s="346"/>
      <c r="C153" s="347"/>
      <c r="D153" s="353"/>
      <c r="E153" s="348" t="str">
        <f>使い方・設定!H77</f>
        <v>人件費追加勘定科目3</v>
      </c>
      <c r="F153" s="518">
        <f>SUMIF(集計・按分!$F$1:$P$1,"✕",集計・按分!$F235:$P235)</f>
        <v>0</v>
      </c>
      <c r="G153" s="518">
        <f>SUMIF(集計・按分!$F$1:$P$1,"◯",集計・按分!$F235:$P235)</f>
        <v>0</v>
      </c>
      <c r="H153" s="253">
        <f t="shared" si="14"/>
        <v>0</v>
      </c>
      <c r="I153" s="485"/>
      <c r="J153" s="452">
        <f t="shared" si="15"/>
        <v>0</v>
      </c>
    </row>
    <row r="154" spans="1:10">
      <c r="A154" s="234"/>
      <c r="B154" s="346"/>
      <c r="C154" s="347"/>
      <c r="D154" s="353"/>
      <c r="E154" s="348" t="str">
        <f>使い方・設定!H78</f>
        <v>人件費追加勘定科目4</v>
      </c>
      <c r="F154" s="518">
        <f>SUMIF(集計・按分!$F$1:$P$1,"✕",集計・按分!$F236:$P236)</f>
        <v>0</v>
      </c>
      <c r="G154" s="518">
        <f>SUMIF(集計・按分!$F$1:$P$1,"◯",集計・按分!$F236:$P236)</f>
        <v>0</v>
      </c>
      <c r="H154" s="253">
        <f t="shared" si="14"/>
        <v>0</v>
      </c>
      <c r="I154" s="485"/>
      <c r="J154" s="452">
        <f t="shared" si="15"/>
        <v>0</v>
      </c>
    </row>
    <row r="155" spans="1:10">
      <c r="A155" s="234"/>
      <c r="B155" s="346"/>
      <c r="C155" s="347"/>
      <c r="D155" s="353"/>
      <c r="E155" s="348" t="str">
        <f>使い方・設定!H79</f>
        <v>人件費追加勘定科目5</v>
      </c>
      <c r="F155" s="518">
        <f>SUMIF(集計・按分!$F$1:$P$1,"✕",集計・按分!$F237:$P237)</f>
        <v>0</v>
      </c>
      <c r="G155" s="518">
        <f>SUMIF(集計・按分!$F$1:$P$1,"◯",集計・按分!$F237:$P237)</f>
        <v>0</v>
      </c>
      <c r="H155" s="253">
        <f t="shared" si="14"/>
        <v>0</v>
      </c>
      <c r="I155" s="485"/>
      <c r="J155" s="452">
        <f t="shared" si="15"/>
        <v>0</v>
      </c>
    </row>
    <row r="156" spans="1:10">
      <c r="A156" s="234"/>
      <c r="B156" s="346"/>
      <c r="C156" s="347"/>
      <c r="D156" s="353"/>
      <c r="E156" s="348" t="str">
        <f>使い方・設定!H80</f>
        <v>人件費追加勘定科目6</v>
      </c>
      <c r="F156" s="518">
        <f>SUMIF(集計・按分!$F$1:$P$1,"✕",集計・按分!$F238:$P238)</f>
        <v>0</v>
      </c>
      <c r="G156" s="518">
        <f>SUMIF(集計・按分!$F$1:$P$1,"◯",集計・按分!$F238:$P238)</f>
        <v>0</v>
      </c>
      <c r="H156" s="253">
        <f t="shared" si="14"/>
        <v>0</v>
      </c>
      <c r="I156" s="485"/>
      <c r="J156" s="452">
        <f t="shared" si="15"/>
        <v>0</v>
      </c>
    </row>
    <row r="157" spans="1:10">
      <c r="A157" s="234"/>
      <c r="B157" s="346"/>
      <c r="C157" s="347"/>
      <c r="D157" s="353"/>
      <c r="E157" s="348" t="str">
        <f>使い方・設定!H81</f>
        <v>人件費追加勘定科目7</v>
      </c>
      <c r="F157" s="518">
        <f>SUMIF(集計・按分!$F$1:$P$1,"✕",集計・按分!$F239:$P239)</f>
        <v>0</v>
      </c>
      <c r="G157" s="518">
        <f>SUMIF(集計・按分!$F$1:$P$1,"◯",集計・按分!$F239:$P239)</f>
        <v>0</v>
      </c>
      <c r="H157" s="253">
        <f t="shared" si="14"/>
        <v>0</v>
      </c>
      <c r="I157" s="485"/>
      <c r="J157" s="452">
        <f t="shared" si="15"/>
        <v>0</v>
      </c>
    </row>
    <row r="158" spans="1:10">
      <c r="A158" s="234"/>
      <c r="B158" s="346"/>
      <c r="C158" s="347"/>
      <c r="D158" s="353"/>
      <c r="E158" s="348" t="str">
        <f>使い方・設定!H82</f>
        <v>人件費追加勘定科目8</v>
      </c>
      <c r="F158" s="518">
        <f>SUMIF(集計・按分!$F$1:$P$1,"✕",集計・按分!$F240:$P240)</f>
        <v>0</v>
      </c>
      <c r="G158" s="518">
        <f>SUMIF(集計・按分!$F$1:$P$1,"◯",集計・按分!$F240:$P240)</f>
        <v>0</v>
      </c>
      <c r="H158" s="253">
        <f t="shared" si="14"/>
        <v>0</v>
      </c>
      <c r="I158" s="485"/>
      <c r="J158" s="452">
        <f t="shared" si="15"/>
        <v>0</v>
      </c>
    </row>
    <row r="159" spans="1:10">
      <c r="A159" s="234"/>
      <c r="B159" s="346"/>
      <c r="C159" s="347"/>
      <c r="D159" s="353"/>
      <c r="E159" s="348" t="str">
        <f>使い方・設定!H83</f>
        <v>人件費追加勘定科目9</v>
      </c>
      <c r="F159" s="518">
        <f>SUMIF(集計・按分!$F$1:$P$1,"✕",集計・按分!$F241:$P241)</f>
        <v>0</v>
      </c>
      <c r="G159" s="518">
        <f>SUMIF(集計・按分!$F$1:$P$1,"◯",集計・按分!$F241:$P241)</f>
        <v>0</v>
      </c>
      <c r="H159" s="253">
        <f t="shared" si="14"/>
        <v>0</v>
      </c>
      <c r="I159" s="485"/>
      <c r="J159" s="452">
        <f t="shared" si="15"/>
        <v>0</v>
      </c>
    </row>
    <row r="160" spans="1:10">
      <c r="A160" s="234"/>
      <c r="B160" s="346"/>
      <c r="C160" s="347"/>
      <c r="D160" s="353"/>
      <c r="E160" s="348" t="str">
        <f>使い方・設定!H84</f>
        <v>人件費追加勘定科目10</v>
      </c>
      <c r="F160" s="518">
        <f>SUMIF(集計・按分!$F$1:$P$1,"✕",集計・按分!$F242:$P242)</f>
        <v>0</v>
      </c>
      <c r="G160" s="518">
        <f>SUMIF(集計・按分!$F$1:$P$1,"◯",集計・按分!$F242:$P242)</f>
        <v>0</v>
      </c>
      <c r="H160" s="253">
        <f t="shared" si="14"/>
        <v>0</v>
      </c>
      <c r="I160" s="485"/>
      <c r="J160" s="452">
        <f t="shared" si="15"/>
        <v>0</v>
      </c>
    </row>
    <row r="161" spans="1:10">
      <c r="A161" s="234"/>
      <c r="B161" s="346"/>
      <c r="C161" s="347"/>
      <c r="D161" s="366"/>
      <c r="E161" s="370" t="s">
        <v>437</v>
      </c>
      <c r="F161" s="286">
        <f>SUM(F142:F160)</f>
        <v>0</v>
      </c>
      <c r="G161" s="286">
        <f>SUM(G142:G160)</f>
        <v>0</v>
      </c>
      <c r="H161" s="286">
        <f t="shared" si="14"/>
        <v>0</v>
      </c>
      <c r="I161" s="485"/>
      <c r="J161" s="482">
        <v>1</v>
      </c>
    </row>
    <row r="162" spans="1:10">
      <c r="A162" s="234"/>
      <c r="B162" s="346"/>
      <c r="C162" s="347"/>
      <c r="D162" s="369" t="s">
        <v>438</v>
      </c>
      <c r="E162" s="371"/>
      <c r="F162" s="287"/>
      <c r="G162" s="261"/>
      <c r="H162" s="253"/>
      <c r="I162" s="485"/>
      <c r="J162" s="482">
        <v>1</v>
      </c>
    </row>
    <row r="163" spans="1:10">
      <c r="A163" s="234"/>
      <c r="B163" s="346"/>
      <c r="C163" s="347"/>
      <c r="D163" s="369"/>
      <c r="E163" s="499" t="s">
        <v>439</v>
      </c>
      <c r="F163" s="518">
        <f>SUMIF(集計・按分!$F$1:$P$1,"✕",集計・按分!$F243:$P243)</f>
        <v>0</v>
      </c>
      <c r="G163" s="518">
        <f>SUMIF(集計・按分!$F$1:$P$1,"◯",集計・按分!$F243:$P243)</f>
        <v>0</v>
      </c>
      <c r="H163" s="253">
        <f t="shared" ref="H163:H203" si="16">SUM(F163:G163)</f>
        <v>0</v>
      </c>
      <c r="I163" s="485"/>
      <c r="J163" s="452">
        <f>IF(H163=0,0,1)</f>
        <v>0</v>
      </c>
    </row>
    <row r="164" spans="1:10">
      <c r="A164" s="234"/>
      <c r="B164" s="346"/>
      <c r="C164" s="347"/>
      <c r="D164" s="369"/>
      <c r="E164" s="499" t="s">
        <v>440</v>
      </c>
      <c r="F164" s="518">
        <f>SUMIF(集計・按分!$F$1:$P$1,"✕",集計・按分!$F244:$P244)</f>
        <v>0</v>
      </c>
      <c r="G164" s="518">
        <f>SUMIF(集計・按分!$F$1:$P$1,"◯",集計・按分!$F244:$P244)</f>
        <v>0</v>
      </c>
      <c r="H164" s="253">
        <f t="shared" si="16"/>
        <v>0</v>
      </c>
      <c r="I164" s="485"/>
      <c r="J164" s="452">
        <f t="shared" ref="J164:J199" si="17">IF(H164=0,0,1)</f>
        <v>0</v>
      </c>
    </row>
    <row r="165" spans="1:10">
      <c r="A165" s="234"/>
      <c r="B165" s="346"/>
      <c r="C165" s="347"/>
      <c r="D165" s="369"/>
      <c r="E165" s="499" t="s">
        <v>441</v>
      </c>
      <c r="F165" s="518">
        <f>SUMIF(集計・按分!$F$1:$P$1,"✕",集計・按分!$F245:$P245)</f>
        <v>0</v>
      </c>
      <c r="G165" s="518">
        <f>SUMIF(集計・按分!$F$1:$P$1,"◯",集計・按分!$F245:$P245)</f>
        <v>0</v>
      </c>
      <c r="H165" s="253">
        <f t="shared" si="16"/>
        <v>0</v>
      </c>
      <c r="I165" s="485"/>
      <c r="J165" s="452">
        <f t="shared" si="17"/>
        <v>0</v>
      </c>
    </row>
    <row r="166" spans="1:10">
      <c r="A166" s="234"/>
      <c r="B166" s="346"/>
      <c r="C166" s="347"/>
      <c r="D166" s="369"/>
      <c r="E166" s="499" t="s">
        <v>442</v>
      </c>
      <c r="F166" s="518">
        <f>SUMIF(集計・按分!$F$1:$P$1,"✕",集計・按分!$F246:$P246)</f>
        <v>0</v>
      </c>
      <c r="G166" s="518">
        <f>SUMIF(集計・按分!$F$1:$P$1,"◯",集計・按分!$F246:$P246)</f>
        <v>0</v>
      </c>
      <c r="H166" s="253">
        <f t="shared" si="16"/>
        <v>0</v>
      </c>
      <c r="I166" s="485"/>
      <c r="J166" s="452">
        <f t="shared" si="17"/>
        <v>0</v>
      </c>
    </row>
    <row r="167" spans="1:10">
      <c r="A167" s="234"/>
      <c r="B167" s="346"/>
      <c r="C167" s="347"/>
      <c r="D167" s="366"/>
      <c r="E167" s="348" t="s">
        <v>444</v>
      </c>
      <c r="F167" s="518">
        <f>SUMIF(集計・按分!$F$1:$P$1,"✕",集計・按分!$F247:$P247)</f>
        <v>0</v>
      </c>
      <c r="G167" s="518">
        <f>SUMIF(集計・按分!$F$1:$P$1,"◯",集計・按分!$F247:$P247)</f>
        <v>0</v>
      </c>
      <c r="H167" s="253">
        <f t="shared" si="16"/>
        <v>0</v>
      </c>
      <c r="I167" s="485"/>
      <c r="J167" s="452">
        <f t="shared" si="17"/>
        <v>0</v>
      </c>
    </row>
    <row r="168" spans="1:10">
      <c r="A168" s="234"/>
      <c r="B168" s="346"/>
      <c r="C168" s="347"/>
      <c r="D168" s="366"/>
      <c r="E168" s="348" t="s">
        <v>445</v>
      </c>
      <c r="F168" s="518">
        <f>SUMIF(集計・按分!$F$1:$P$1,"✕",集計・按分!$F248:$P248)</f>
        <v>0</v>
      </c>
      <c r="G168" s="518">
        <f>SUMIF(集計・按分!$F$1:$P$1,"◯",集計・按分!$F248:$P248)</f>
        <v>0</v>
      </c>
      <c r="H168" s="253">
        <f t="shared" si="16"/>
        <v>0</v>
      </c>
      <c r="I168" s="485"/>
      <c r="J168" s="452">
        <f t="shared" si="17"/>
        <v>0</v>
      </c>
    </row>
    <row r="169" spans="1:10">
      <c r="A169" s="234"/>
      <c r="B169" s="346"/>
      <c r="C169" s="347"/>
      <c r="D169" s="366"/>
      <c r="E169" s="348" t="s">
        <v>446</v>
      </c>
      <c r="F169" s="518">
        <f>SUMIF(集計・按分!$F$1:$P$1,"✕",集計・按分!$F249:$P249)</f>
        <v>0</v>
      </c>
      <c r="G169" s="518">
        <f>SUMIF(集計・按分!$F$1:$P$1,"◯",集計・按分!$F249:$P249)</f>
        <v>0</v>
      </c>
      <c r="H169" s="253">
        <f t="shared" si="16"/>
        <v>0</v>
      </c>
      <c r="I169" s="485"/>
      <c r="J169" s="452">
        <f t="shared" si="17"/>
        <v>0</v>
      </c>
    </row>
    <row r="170" spans="1:10">
      <c r="A170" s="234"/>
      <c r="B170" s="346"/>
      <c r="C170" s="347"/>
      <c r="D170" s="366"/>
      <c r="E170" s="348" t="s">
        <v>447</v>
      </c>
      <c r="F170" s="518">
        <f>SUMIF(集計・按分!$F$1:$P$1,"✕",集計・按分!$F250:$P250)</f>
        <v>0</v>
      </c>
      <c r="G170" s="518">
        <f>SUMIF(集計・按分!$F$1:$P$1,"◯",集計・按分!$F250:$P250)</f>
        <v>0</v>
      </c>
      <c r="H170" s="253">
        <f t="shared" si="16"/>
        <v>0</v>
      </c>
      <c r="I170" s="485"/>
      <c r="J170" s="452">
        <f t="shared" si="17"/>
        <v>0</v>
      </c>
    </row>
    <row r="171" spans="1:10">
      <c r="A171" s="234"/>
      <c r="B171" s="346"/>
      <c r="C171" s="347"/>
      <c r="D171" s="366"/>
      <c r="E171" s="348" t="s">
        <v>448</v>
      </c>
      <c r="F171" s="518">
        <f>SUMIF(集計・按分!$F$1:$P$1,"✕",集計・按分!$F251:$P251)</f>
        <v>0</v>
      </c>
      <c r="G171" s="518">
        <f>SUMIF(集計・按分!$F$1:$P$1,"◯",集計・按分!$F251:$P251)</f>
        <v>0</v>
      </c>
      <c r="H171" s="253">
        <f t="shared" si="16"/>
        <v>0</v>
      </c>
      <c r="I171" s="485"/>
      <c r="J171" s="452">
        <f t="shared" si="17"/>
        <v>0</v>
      </c>
    </row>
    <row r="172" spans="1:10">
      <c r="A172" s="234"/>
      <c r="B172" s="346"/>
      <c r="C172" s="347"/>
      <c r="D172" s="366"/>
      <c r="E172" s="348" t="s">
        <v>449</v>
      </c>
      <c r="F172" s="518">
        <f>SUMIF(集計・按分!$F$1:$P$1,"✕",集計・按分!$F252:$P252)</f>
        <v>0</v>
      </c>
      <c r="G172" s="518">
        <f>SUMIF(集計・按分!$F$1:$P$1,"◯",集計・按分!$F252:$P252)</f>
        <v>0</v>
      </c>
      <c r="H172" s="253">
        <f t="shared" si="16"/>
        <v>0</v>
      </c>
      <c r="I172" s="485"/>
      <c r="J172" s="452">
        <f t="shared" si="17"/>
        <v>0</v>
      </c>
    </row>
    <row r="173" spans="1:10">
      <c r="A173" s="234"/>
      <c r="B173" s="346"/>
      <c r="C173" s="347"/>
      <c r="D173" s="366"/>
      <c r="E173" s="348" t="s">
        <v>450</v>
      </c>
      <c r="F173" s="518">
        <f>SUMIF(集計・按分!$F$1:$P$1,"✕",集計・按分!$F253:$P253)</f>
        <v>0</v>
      </c>
      <c r="G173" s="518">
        <f>SUMIF(集計・按分!$F$1:$P$1,"◯",集計・按分!$F253:$P253)</f>
        <v>0</v>
      </c>
      <c r="H173" s="253">
        <f t="shared" si="16"/>
        <v>0</v>
      </c>
      <c r="I173" s="485"/>
      <c r="J173" s="452">
        <f t="shared" si="17"/>
        <v>0</v>
      </c>
    </row>
    <row r="174" spans="1:10">
      <c r="A174" s="234"/>
      <c r="B174" s="346"/>
      <c r="C174" s="347"/>
      <c r="D174" s="366"/>
      <c r="E174" s="348" t="s">
        <v>451</v>
      </c>
      <c r="F174" s="518">
        <f>SUMIF(集計・按分!$F$1:$P$1,"✕",集計・按分!$F254:$P254)</f>
        <v>0</v>
      </c>
      <c r="G174" s="518">
        <f>SUMIF(集計・按分!$F$1:$P$1,"◯",集計・按分!$F254:$P254)</f>
        <v>0</v>
      </c>
      <c r="H174" s="253">
        <f t="shared" si="16"/>
        <v>0</v>
      </c>
      <c r="I174" s="485"/>
      <c r="J174" s="452">
        <f t="shared" si="17"/>
        <v>0</v>
      </c>
    </row>
    <row r="175" spans="1:10">
      <c r="A175" s="234"/>
      <c r="B175" s="346"/>
      <c r="C175" s="347"/>
      <c r="D175" s="366"/>
      <c r="E175" s="348" t="s">
        <v>452</v>
      </c>
      <c r="F175" s="518">
        <f>SUMIF(集計・按分!$F$1:$P$1,"✕",集計・按分!$F255:$P255)</f>
        <v>0</v>
      </c>
      <c r="G175" s="518">
        <f>SUMIF(集計・按分!$F$1:$P$1,"◯",集計・按分!$F255:$P255)</f>
        <v>0</v>
      </c>
      <c r="H175" s="253">
        <f t="shared" si="16"/>
        <v>0</v>
      </c>
      <c r="I175" s="485"/>
      <c r="J175" s="452">
        <f t="shared" si="17"/>
        <v>0</v>
      </c>
    </row>
    <row r="176" spans="1:10">
      <c r="A176" s="234"/>
      <c r="B176" s="346"/>
      <c r="C176" s="347"/>
      <c r="D176" s="366"/>
      <c r="E176" s="348" t="s">
        <v>453</v>
      </c>
      <c r="F176" s="518">
        <f>SUMIF(集計・按分!$F$1:$P$1,"✕",集計・按分!$F256:$P256)</f>
        <v>0</v>
      </c>
      <c r="G176" s="518">
        <f>SUMIF(集計・按分!$F$1:$P$1,"◯",集計・按分!$F256:$P256)</f>
        <v>0</v>
      </c>
      <c r="H176" s="253">
        <f t="shared" si="16"/>
        <v>0</v>
      </c>
      <c r="I176" s="485"/>
      <c r="J176" s="452">
        <f t="shared" si="17"/>
        <v>0</v>
      </c>
    </row>
    <row r="177" spans="1:10">
      <c r="A177" s="234"/>
      <c r="B177" s="346"/>
      <c r="C177" s="347"/>
      <c r="D177" s="366"/>
      <c r="E177" s="348" t="s">
        <v>454</v>
      </c>
      <c r="F177" s="518">
        <f>SUMIF(集計・按分!$F$1:$P$1,"✕",集計・按分!$F257:$P257)</f>
        <v>0</v>
      </c>
      <c r="G177" s="518">
        <f>SUMIF(集計・按分!$F$1:$P$1,"◯",集計・按分!$F257:$P257)</f>
        <v>0</v>
      </c>
      <c r="H177" s="253">
        <f t="shared" si="16"/>
        <v>0</v>
      </c>
      <c r="I177" s="485"/>
      <c r="J177" s="452">
        <f t="shared" si="17"/>
        <v>0</v>
      </c>
    </row>
    <row r="178" spans="1:10">
      <c r="A178" s="234"/>
      <c r="B178" s="346"/>
      <c r="C178" s="347"/>
      <c r="D178" s="366"/>
      <c r="E178" s="348" t="s">
        <v>455</v>
      </c>
      <c r="F178" s="518">
        <f>SUMIF(集計・按分!$F$1:$P$1,"✕",集計・按分!$F258:$P258)</f>
        <v>0</v>
      </c>
      <c r="G178" s="518">
        <f>SUMIF(集計・按分!$F$1:$P$1,"◯",集計・按分!$F258:$P258)</f>
        <v>0</v>
      </c>
      <c r="H178" s="253">
        <f t="shared" si="16"/>
        <v>0</v>
      </c>
      <c r="I178" s="485"/>
      <c r="J178" s="452">
        <f t="shared" si="17"/>
        <v>0</v>
      </c>
    </row>
    <row r="179" spans="1:10">
      <c r="A179" s="234"/>
      <c r="B179" s="346"/>
      <c r="C179" s="347"/>
      <c r="D179" s="366"/>
      <c r="E179" s="348" t="s">
        <v>456</v>
      </c>
      <c r="F179" s="518">
        <f>SUMIF(集計・按分!$F$1:$P$1,"✕",集計・按分!$F259:$P259)</f>
        <v>0</v>
      </c>
      <c r="G179" s="518">
        <f>SUMIF(集計・按分!$F$1:$P$1,"◯",集計・按分!$F259:$P259)</f>
        <v>0</v>
      </c>
      <c r="H179" s="253">
        <f t="shared" si="16"/>
        <v>0</v>
      </c>
      <c r="I179" s="485"/>
      <c r="J179" s="452">
        <f t="shared" si="17"/>
        <v>0</v>
      </c>
    </row>
    <row r="180" spans="1:10">
      <c r="A180" s="234"/>
      <c r="B180" s="346"/>
      <c r="C180" s="347"/>
      <c r="D180" s="366"/>
      <c r="E180" s="348" t="s">
        <v>457</v>
      </c>
      <c r="F180" s="518">
        <f>SUMIF(集計・按分!$F$1:$P$1,"✕",集計・按分!$F260:$P260)</f>
        <v>0</v>
      </c>
      <c r="G180" s="518">
        <f>SUMIF(集計・按分!$F$1:$P$1,"◯",集計・按分!$F260:$P260)</f>
        <v>0</v>
      </c>
      <c r="H180" s="253">
        <f t="shared" si="16"/>
        <v>0</v>
      </c>
      <c r="I180" s="485"/>
      <c r="J180" s="452">
        <f t="shared" si="17"/>
        <v>0</v>
      </c>
    </row>
    <row r="181" spans="1:10">
      <c r="A181" s="234"/>
      <c r="B181" s="346"/>
      <c r="C181" s="347"/>
      <c r="D181" s="366"/>
      <c r="E181" s="348" t="s">
        <v>458</v>
      </c>
      <c r="F181" s="518">
        <f>SUMIF(集計・按分!$F$1:$P$1,"✕",集計・按分!$F261:$P261)</f>
        <v>0</v>
      </c>
      <c r="G181" s="518">
        <f>SUMIF(集計・按分!$F$1:$P$1,"◯",集計・按分!$F261:$P261)</f>
        <v>0</v>
      </c>
      <c r="H181" s="253">
        <f t="shared" si="16"/>
        <v>0</v>
      </c>
      <c r="I181" s="485"/>
      <c r="J181" s="452">
        <f t="shared" si="17"/>
        <v>0</v>
      </c>
    </row>
    <row r="182" spans="1:10">
      <c r="A182" s="234"/>
      <c r="B182" s="346"/>
      <c r="C182" s="347"/>
      <c r="D182" s="366"/>
      <c r="E182" s="348" t="s">
        <v>459</v>
      </c>
      <c r="F182" s="518">
        <f>SUMIF(集計・按分!$F$1:$P$1,"✕",集計・按分!$F262:$P262)</f>
        <v>0</v>
      </c>
      <c r="G182" s="518">
        <f>SUMIF(集計・按分!$F$1:$P$1,"◯",集計・按分!$F262:$P262)</f>
        <v>0</v>
      </c>
      <c r="H182" s="253">
        <f t="shared" si="16"/>
        <v>0</v>
      </c>
      <c r="I182" s="485"/>
      <c r="J182" s="452">
        <f t="shared" si="17"/>
        <v>0</v>
      </c>
    </row>
    <row r="183" spans="1:10">
      <c r="A183" s="234"/>
      <c r="B183" s="346"/>
      <c r="C183" s="347"/>
      <c r="D183" s="366"/>
      <c r="E183" s="348" t="s">
        <v>460</v>
      </c>
      <c r="F183" s="518">
        <f>SUMIF(集計・按分!$F$1:$P$1,"✕",集計・按分!$F263:$P263)</f>
        <v>0</v>
      </c>
      <c r="G183" s="518">
        <f>SUMIF(集計・按分!$F$1:$P$1,"◯",集計・按分!$F263:$P263)</f>
        <v>0</v>
      </c>
      <c r="H183" s="253">
        <f t="shared" si="16"/>
        <v>0</v>
      </c>
      <c r="I183" s="485"/>
      <c r="J183" s="452">
        <f t="shared" si="17"/>
        <v>0</v>
      </c>
    </row>
    <row r="184" spans="1:10">
      <c r="A184" s="234"/>
      <c r="B184" s="346"/>
      <c r="C184" s="347"/>
      <c r="D184" s="366"/>
      <c r="E184" s="348" t="s">
        <v>461</v>
      </c>
      <c r="F184" s="518">
        <f>SUMIF(集計・按分!$F$1:$P$1,"✕",集計・按分!$F264:$P264)</f>
        <v>0</v>
      </c>
      <c r="G184" s="518">
        <f>SUMIF(集計・按分!$F$1:$P$1,"◯",集計・按分!$F264:$P264)</f>
        <v>0</v>
      </c>
      <c r="H184" s="253">
        <f t="shared" si="16"/>
        <v>0</v>
      </c>
      <c r="I184" s="485"/>
      <c r="J184" s="452">
        <f t="shared" si="17"/>
        <v>0</v>
      </c>
    </row>
    <row r="185" spans="1:10">
      <c r="A185" s="234"/>
      <c r="B185" s="346"/>
      <c r="C185" s="347"/>
      <c r="D185" s="366"/>
      <c r="E185" s="348" t="s">
        <v>462</v>
      </c>
      <c r="F185" s="518">
        <f>SUMIF(集計・按分!$F$1:$P$1,"✕",集計・按分!$F265:$P265)</f>
        <v>0</v>
      </c>
      <c r="G185" s="518">
        <f>SUMIF(集計・按分!$F$1:$P$1,"◯",集計・按分!$F265:$P265)</f>
        <v>0</v>
      </c>
      <c r="H185" s="253">
        <f t="shared" si="16"/>
        <v>0</v>
      </c>
      <c r="I185" s="485"/>
      <c r="J185" s="452">
        <f t="shared" si="17"/>
        <v>0</v>
      </c>
    </row>
    <row r="186" spans="1:10">
      <c r="A186" s="234"/>
      <c r="B186" s="346"/>
      <c r="C186" s="347"/>
      <c r="D186" s="366"/>
      <c r="E186" s="348" t="s">
        <v>463</v>
      </c>
      <c r="F186" s="518">
        <f>SUMIF(集計・按分!$F$1:$P$1,"✕",集計・按分!$F266:$P266)</f>
        <v>0</v>
      </c>
      <c r="G186" s="518">
        <f>SUMIF(集計・按分!$F$1:$P$1,"◯",集計・按分!$F266:$P266)</f>
        <v>0</v>
      </c>
      <c r="H186" s="253">
        <f t="shared" si="16"/>
        <v>0</v>
      </c>
      <c r="I186" s="485"/>
      <c r="J186" s="452">
        <f t="shared" si="17"/>
        <v>0</v>
      </c>
    </row>
    <row r="187" spans="1:10">
      <c r="A187" s="234"/>
      <c r="B187" s="346"/>
      <c r="C187" s="347"/>
      <c r="D187" s="366"/>
      <c r="E187" s="348" t="s">
        <v>464</v>
      </c>
      <c r="F187" s="518">
        <f>SUMIF(集計・按分!$F$1:$P$1,"✕",集計・按分!$F267:$P267)</f>
        <v>0</v>
      </c>
      <c r="G187" s="518">
        <f>SUMIF(集計・按分!$F$1:$P$1,"◯",集計・按分!$F267:$P267)</f>
        <v>0</v>
      </c>
      <c r="H187" s="253">
        <f t="shared" si="16"/>
        <v>0</v>
      </c>
      <c r="I187" s="485"/>
      <c r="J187" s="452">
        <f t="shared" si="17"/>
        <v>0</v>
      </c>
    </row>
    <row r="188" spans="1:10">
      <c r="A188" s="234"/>
      <c r="B188" s="346"/>
      <c r="C188" s="347"/>
      <c r="D188" s="366"/>
      <c r="E188" s="348" t="s">
        <v>465</v>
      </c>
      <c r="F188" s="518">
        <f>SUMIF(集計・按分!$F$1:$P$1,"✕",集計・按分!$F268:$P268)</f>
        <v>0</v>
      </c>
      <c r="G188" s="518">
        <f>SUMIF(集計・按分!$F$1:$P$1,"◯",集計・按分!$F268:$P268)</f>
        <v>0</v>
      </c>
      <c r="H188" s="253">
        <f t="shared" si="16"/>
        <v>0</v>
      </c>
      <c r="I188" s="485"/>
      <c r="J188" s="452">
        <f t="shared" si="17"/>
        <v>0</v>
      </c>
    </row>
    <row r="189" spans="1:10">
      <c r="A189" s="234"/>
      <c r="B189" s="346"/>
      <c r="C189" s="347"/>
      <c r="D189" s="366"/>
      <c r="E189" s="348" t="s">
        <v>466</v>
      </c>
      <c r="F189" s="518">
        <f>SUMIF(集計・按分!$F$1:$P$1,"✕",集計・按分!$F269:$P269)</f>
        <v>0</v>
      </c>
      <c r="G189" s="518">
        <f>SUMIF(集計・按分!$F$1:$P$1,"◯",集計・按分!$F269:$P269)</f>
        <v>0</v>
      </c>
      <c r="H189" s="253">
        <f t="shared" si="16"/>
        <v>0</v>
      </c>
      <c r="I189" s="485"/>
      <c r="J189" s="452">
        <f t="shared" si="17"/>
        <v>0</v>
      </c>
    </row>
    <row r="190" spans="1:10">
      <c r="A190" s="234"/>
      <c r="B190" s="346"/>
      <c r="C190" s="347"/>
      <c r="D190" s="367"/>
      <c r="E190" s="348" t="str">
        <f>使い方・設定!F88</f>
        <v>その他経費追加勘定科目1</v>
      </c>
      <c r="F190" s="518">
        <f>SUMIF(集計・按分!$F$1:$P$1,"✕",集計・按分!$F270:$P270)</f>
        <v>0</v>
      </c>
      <c r="G190" s="518">
        <f>SUMIF(集計・按分!$F$1:$P$1,"◯",集計・按分!$F270:$P270)</f>
        <v>0</v>
      </c>
      <c r="H190" s="253">
        <f t="shared" si="16"/>
        <v>0</v>
      </c>
      <c r="I190" s="485"/>
      <c r="J190" s="452">
        <f t="shared" si="17"/>
        <v>0</v>
      </c>
    </row>
    <row r="191" spans="1:10">
      <c r="A191" s="234"/>
      <c r="B191" s="346"/>
      <c r="C191" s="347"/>
      <c r="D191" s="367"/>
      <c r="E191" s="348" t="str">
        <f>使い方・設定!F89</f>
        <v>その他経費追加勘定科目2</v>
      </c>
      <c r="F191" s="518">
        <f>SUMIF(集計・按分!$F$1:$P$1,"✕",集計・按分!$F271:$P271)</f>
        <v>0</v>
      </c>
      <c r="G191" s="518">
        <f>SUMIF(集計・按分!$F$1:$P$1,"◯",集計・按分!$F271:$P271)</f>
        <v>0</v>
      </c>
      <c r="H191" s="253">
        <f t="shared" si="16"/>
        <v>0</v>
      </c>
      <c r="I191" s="485"/>
      <c r="J191" s="452">
        <f t="shared" si="17"/>
        <v>0</v>
      </c>
    </row>
    <row r="192" spans="1:10">
      <c r="A192" s="234"/>
      <c r="B192" s="346"/>
      <c r="C192" s="347"/>
      <c r="D192" s="367"/>
      <c r="E192" s="348" t="str">
        <f>使い方・設定!F90</f>
        <v>その他経費追加勘定科目3</v>
      </c>
      <c r="F192" s="518">
        <f>SUMIF(集計・按分!$F$1:$P$1,"✕",集計・按分!$F272:$P272)</f>
        <v>0</v>
      </c>
      <c r="G192" s="518">
        <f>SUMIF(集計・按分!$F$1:$P$1,"◯",集計・按分!$F272:$P272)</f>
        <v>0</v>
      </c>
      <c r="H192" s="253">
        <f t="shared" si="16"/>
        <v>0</v>
      </c>
      <c r="I192" s="485"/>
      <c r="J192" s="452">
        <f t="shared" si="17"/>
        <v>0</v>
      </c>
    </row>
    <row r="193" spans="1:10">
      <c r="A193" s="234"/>
      <c r="B193" s="346"/>
      <c r="C193" s="347"/>
      <c r="D193" s="367"/>
      <c r="E193" s="348" t="str">
        <f>使い方・設定!F91</f>
        <v>その他経費追加勘定科目4</v>
      </c>
      <c r="F193" s="518">
        <f>SUMIF(集計・按分!$F$1:$P$1,"✕",集計・按分!$F273:$P273)</f>
        <v>0</v>
      </c>
      <c r="G193" s="518">
        <f>SUMIF(集計・按分!$F$1:$P$1,"◯",集計・按分!$F273:$P273)</f>
        <v>0</v>
      </c>
      <c r="H193" s="253">
        <f t="shared" si="16"/>
        <v>0</v>
      </c>
      <c r="I193" s="485"/>
      <c r="J193" s="452">
        <f t="shared" si="17"/>
        <v>0</v>
      </c>
    </row>
    <row r="194" spans="1:10">
      <c r="A194" s="234"/>
      <c r="B194" s="346"/>
      <c r="C194" s="347"/>
      <c r="D194" s="367"/>
      <c r="E194" s="348" t="str">
        <f>使い方・設定!F92</f>
        <v>その他経費追加勘定科目5</v>
      </c>
      <c r="F194" s="518">
        <f>SUMIF(集計・按分!$F$1:$P$1,"✕",集計・按分!$F274:$P274)</f>
        <v>0</v>
      </c>
      <c r="G194" s="518">
        <f>SUMIF(集計・按分!$F$1:$P$1,"◯",集計・按分!$F274:$P274)</f>
        <v>0</v>
      </c>
      <c r="H194" s="253">
        <f t="shared" si="16"/>
        <v>0</v>
      </c>
      <c r="I194" s="485"/>
      <c r="J194" s="452">
        <f t="shared" si="17"/>
        <v>0</v>
      </c>
    </row>
    <row r="195" spans="1:10">
      <c r="A195" s="234"/>
      <c r="B195" s="346"/>
      <c r="C195" s="347"/>
      <c r="D195" s="367"/>
      <c r="E195" s="348" t="str">
        <f>使い方・設定!F93</f>
        <v>その他経費追加勘定科目6</v>
      </c>
      <c r="F195" s="518">
        <f>SUMIF(集計・按分!$F$1:$P$1,"✕",集計・按分!$F275:$P275)</f>
        <v>0</v>
      </c>
      <c r="G195" s="518">
        <f>SUMIF(集計・按分!$F$1:$P$1,"◯",集計・按分!$F275:$P275)</f>
        <v>0</v>
      </c>
      <c r="H195" s="253">
        <f t="shared" si="16"/>
        <v>0</v>
      </c>
      <c r="I195" s="485"/>
      <c r="J195" s="452">
        <f t="shared" si="17"/>
        <v>0</v>
      </c>
    </row>
    <row r="196" spans="1:10">
      <c r="A196" s="234"/>
      <c r="B196" s="346"/>
      <c r="C196" s="347"/>
      <c r="D196" s="367"/>
      <c r="E196" s="348" t="str">
        <f>使い方・設定!F94</f>
        <v>その他経費追加勘定科目7</v>
      </c>
      <c r="F196" s="518">
        <f>SUMIF(集計・按分!$F$1:$P$1,"✕",集計・按分!$F276:$P276)</f>
        <v>0</v>
      </c>
      <c r="G196" s="518">
        <f>SUMIF(集計・按分!$F$1:$P$1,"◯",集計・按分!$F276:$P276)</f>
        <v>0</v>
      </c>
      <c r="H196" s="253">
        <f t="shared" si="16"/>
        <v>0</v>
      </c>
      <c r="I196" s="485"/>
      <c r="J196" s="452">
        <f t="shared" si="17"/>
        <v>0</v>
      </c>
    </row>
    <row r="197" spans="1:10">
      <c r="A197" s="234"/>
      <c r="B197" s="346"/>
      <c r="C197" s="347"/>
      <c r="D197" s="367"/>
      <c r="E197" s="348" t="str">
        <f>使い方・設定!F95</f>
        <v>その他経費追加勘定科目8</v>
      </c>
      <c r="F197" s="518">
        <f>SUMIF(集計・按分!$F$1:$P$1,"✕",集計・按分!$F277:$P277)</f>
        <v>0</v>
      </c>
      <c r="G197" s="518">
        <f>SUMIF(集計・按分!$F$1:$P$1,"◯",集計・按分!$F277:$P277)</f>
        <v>0</v>
      </c>
      <c r="H197" s="253">
        <f t="shared" si="16"/>
        <v>0</v>
      </c>
      <c r="I197" s="485"/>
      <c r="J197" s="452">
        <f t="shared" si="17"/>
        <v>0</v>
      </c>
    </row>
    <row r="198" spans="1:10">
      <c r="A198" s="234"/>
      <c r="B198" s="346"/>
      <c r="C198" s="347"/>
      <c r="D198" s="367"/>
      <c r="E198" s="348" t="str">
        <f>使い方・設定!F96</f>
        <v>その他経費追加勘定科目9</v>
      </c>
      <c r="F198" s="518">
        <f>SUMIF(集計・按分!$F$1:$P$1,"✕",集計・按分!$F278:$P278)</f>
        <v>0</v>
      </c>
      <c r="G198" s="518">
        <f>SUMIF(集計・按分!$F$1:$P$1,"◯",集計・按分!$F278:$P278)</f>
        <v>0</v>
      </c>
      <c r="H198" s="253">
        <f t="shared" si="16"/>
        <v>0</v>
      </c>
      <c r="I198" s="485"/>
      <c r="J198" s="452">
        <f t="shared" si="17"/>
        <v>0</v>
      </c>
    </row>
    <row r="199" spans="1:10">
      <c r="A199" s="234"/>
      <c r="B199" s="346"/>
      <c r="C199" s="347"/>
      <c r="D199" s="367"/>
      <c r="E199" s="348" t="str">
        <f>使い方・設定!F97</f>
        <v>その他経費追加勘定科目10</v>
      </c>
      <c r="F199" s="518">
        <f>SUMIF(集計・按分!$F$1:$P$1,"✕",集計・按分!$F279:$P279)</f>
        <v>0</v>
      </c>
      <c r="G199" s="518">
        <f>SUMIF(集計・按分!$F$1:$P$1,"◯",集計・按分!$F279:$P279)</f>
        <v>0</v>
      </c>
      <c r="H199" s="253">
        <f t="shared" si="16"/>
        <v>0</v>
      </c>
      <c r="I199" s="485"/>
      <c r="J199" s="452">
        <f t="shared" si="17"/>
        <v>0</v>
      </c>
    </row>
    <row r="200" spans="1:10">
      <c r="A200" s="234"/>
      <c r="B200" s="346"/>
      <c r="C200" s="347"/>
      <c r="D200" s="367"/>
      <c r="E200" s="368" t="s">
        <v>467</v>
      </c>
      <c r="F200" s="263">
        <f>SUM(F163:F199)</f>
        <v>0</v>
      </c>
      <c r="G200" s="263">
        <f>SUM(G163:G199)</f>
        <v>0</v>
      </c>
      <c r="H200" s="263">
        <f t="shared" si="16"/>
        <v>0</v>
      </c>
      <c r="I200" s="485"/>
      <c r="J200" s="482">
        <v>1</v>
      </c>
    </row>
    <row r="201" spans="1:10">
      <c r="A201" s="234"/>
      <c r="B201" s="346"/>
      <c r="C201" s="347"/>
      <c r="D201" s="369" t="s">
        <v>470</v>
      </c>
      <c r="E201" s="364"/>
      <c r="F201" s="285">
        <f>F161+F200</f>
        <v>0</v>
      </c>
      <c r="G201" s="282">
        <f>G161+G200</f>
        <v>0</v>
      </c>
      <c r="H201" s="283">
        <f t="shared" si="16"/>
        <v>0</v>
      </c>
      <c r="I201" s="485"/>
      <c r="J201" s="482">
        <v>1</v>
      </c>
    </row>
    <row r="202" spans="1:10">
      <c r="A202" s="234"/>
      <c r="B202" s="372" t="s">
        <v>471</v>
      </c>
      <c r="C202" s="368"/>
      <c r="D202" s="368"/>
      <c r="E202" s="368"/>
      <c r="F202" s="285">
        <f>F139+F201</f>
        <v>0</v>
      </c>
      <c r="G202" s="282">
        <f>G139+G201</f>
        <v>0</v>
      </c>
      <c r="H202" s="283">
        <f t="shared" si="16"/>
        <v>0</v>
      </c>
      <c r="I202" s="485"/>
      <c r="J202" s="482">
        <v>1</v>
      </c>
    </row>
    <row r="203" spans="1:10">
      <c r="A203" s="234"/>
      <c r="B203" s="361"/>
      <c r="C203" s="362"/>
      <c r="D203" s="362" t="str">
        <f>IF(SUM($J$204:$J$212)&gt;0,"当期経常増減額","当期正味財産増減額")</f>
        <v>当期正味財産増減額</v>
      </c>
      <c r="E203" s="362"/>
      <c r="F203" s="285">
        <f>F76-F202</f>
        <v>0</v>
      </c>
      <c r="G203" s="282">
        <f>G76-G202</f>
        <v>0</v>
      </c>
      <c r="H203" s="283">
        <f t="shared" si="16"/>
        <v>0</v>
      </c>
      <c r="I203" s="485"/>
      <c r="J203" s="482">
        <v>1</v>
      </c>
    </row>
    <row r="204" spans="1:10">
      <c r="A204" s="234"/>
      <c r="B204" s="361" t="s">
        <v>560</v>
      </c>
      <c r="C204" s="362" t="s">
        <v>472</v>
      </c>
      <c r="D204" s="362"/>
      <c r="E204" s="362"/>
      <c r="F204" s="244"/>
      <c r="G204" s="267"/>
      <c r="H204" s="268"/>
      <c r="I204" s="485"/>
      <c r="J204" s="452">
        <f>IF(SUM(J205:J206)&gt;0,1,0)</f>
        <v>0</v>
      </c>
    </row>
    <row r="205" spans="1:10">
      <c r="A205" s="271"/>
      <c r="B205" s="361"/>
      <c r="C205" s="362"/>
      <c r="D205" s="362" t="s">
        <v>473</v>
      </c>
      <c r="E205" s="362"/>
      <c r="F205" s="522">
        <f>SUMIF(集計・按分!$F$1:$P$1,"✕",集計・按分!$F280:$P280)</f>
        <v>0</v>
      </c>
      <c r="G205" s="522">
        <f>SUMIF(集計・按分!$F$1:$P$1,"◯",集計・按分!$F280:$P280)</f>
        <v>0</v>
      </c>
      <c r="H205" s="268">
        <f>SUM(F205:G205)</f>
        <v>0</v>
      </c>
      <c r="I205" s="503"/>
      <c r="J205" s="452">
        <f>IF(H205=0,0,1)</f>
        <v>0</v>
      </c>
    </row>
    <row r="206" spans="1:10">
      <c r="A206" s="234"/>
      <c r="B206" s="361"/>
      <c r="C206" s="362"/>
      <c r="D206" s="362" t="s">
        <v>474</v>
      </c>
      <c r="E206" s="362"/>
      <c r="F206" s="522">
        <f>SUMIF(集計・按分!$F$1:$P$1,"✕",集計・按分!$F281:$P281)</f>
        <v>0</v>
      </c>
      <c r="G206" s="522">
        <f>SUMIF(集計・按分!$F$1:$P$1,"◯",集計・按分!$F281:$P281)</f>
        <v>0</v>
      </c>
      <c r="H206" s="268">
        <f>SUM(F206:G206)</f>
        <v>0</v>
      </c>
      <c r="I206" s="485"/>
      <c r="J206" s="452">
        <f>IF(H206=0,0,1)</f>
        <v>0</v>
      </c>
    </row>
    <row r="207" spans="1:10">
      <c r="A207" s="234"/>
      <c r="B207" s="361"/>
      <c r="C207" s="362"/>
      <c r="D207" s="362" t="s">
        <v>475</v>
      </c>
      <c r="E207" s="362"/>
      <c r="F207" s="263">
        <f>SUM(F205:F206)</f>
        <v>0</v>
      </c>
      <c r="G207" s="263">
        <f>SUM(G205:G206)</f>
        <v>0</v>
      </c>
      <c r="H207" s="263">
        <f>SUM(F207:G207)</f>
        <v>0</v>
      </c>
      <c r="I207" s="485"/>
      <c r="J207" s="452">
        <f>IF(SUM(J205:J206)&gt;0,1,0)</f>
        <v>0</v>
      </c>
    </row>
    <row r="208" spans="1:10">
      <c r="A208" s="234"/>
      <c r="B208" s="361" t="str">
        <f>IF(J204&gt;0,"IV","III")</f>
        <v>III</v>
      </c>
      <c r="C208" s="362" t="s">
        <v>476</v>
      </c>
      <c r="D208" s="362"/>
      <c r="E208" s="362"/>
      <c r="F208" s="267"/>
      <c r="G208" s="267"/>
      <c r="H208" s="268"/>
      <c r="I208" s="485"/>
      <c r="J208" s="452">
        <f>IF(SUM(J209:J211)&gt;0,1,0)</f>
        <v>0</v>
      </c>
    </row>
    <row r="209" spans="1:10">
      <c r="B209" s="361"/>
      <c r="C209" s="362"/>
      <c r="D209" s="362" t="s">
        <v>477</v>
      </c>
      <c r="E209" s="362"/>
      <c r="F209" s="522">
        <f>SUMIF(集計・按分!$F$1:$P$1,"✕",集計・按分!$F282:$P282)</f>
        <v>0</v>
      </c>
      <c r="G209" s="522">
        <f>SUMIF(集計・按分!$F$1:$P$1,"◯",集計・按分!$F282:$P282)</f>
        <v>0</v>
      </c>
      <c r="H209" s="268">
        <f t="shared" ref="H209:H218" si="18">SUM(F209:G209)</f>
        <v>0</v>
      </c>
      <c r="I209" s="486"/>
      <c r="J209" s="452">
        <f>IF(H209=0,0,1)</f>
        <v>0</v>
      </c>
    </row>
    <row r="210" spans="1:10">
      <c r="B210" s="361"/>
      <c r="C210" s="362"/>
      <c r="D210" s="362" t="s">
        <v>478</v>
      </c>
      <c r="E210" s="362"/>
      <c r="F210" s="522">
        <f>SUMIF(集計・按分!$F$1:$P$1,"✕",集計・按分!$F283:$P283)</f>
        <v>0</v>
      </c>
      <c r="G210" s="522">
        <f>SUMIF(集計・按分!$F$1:$P$1,"◯",集計・按分!$F283:$P283)</f>
        <v>0</v>
      </c>
      <c r="H210" s="268">
        <f t="shared" si="18"/>
        <v>0</v>
      </c>
      <c r="J210" s="452">
        <f>IF(H210=0,0,1)</f>
        <v>0</v>
      </c>
    </row>
    <row r="211" spans="1:10">
      <c r="B211" s="361"/>
      <c r="C211" s="362"/>
      <c r="D211" s="362" t="s">
        <v>479</v>
      </c>
      <c r="E211" s="362"/>
      <c r="F211" s="522">
        <f>SUMIF(集計・按分!$F$1:$P$1,"✕",集計・按分!$F284:$P284)</f>
        <v>0</v>
      </c>
      <c r="G211" s="522">
        <f>SUMIF(集計・按分!$F$1:$P$1,"◯",集計・按分!$F284:$P284)</f>
        <v>0</v>
      </c>
      <c r="H211" s="268">
        <f t="shared" si="18"/>
        <v>0</v>
      </c>
      <c r="J211" s="452">
        <f>IF(H211=0,0,1)</f>
        <v>0</v>
      </c>
    </row>
    <row r="212" spans="1:10">
      <c r="A212"/>
      <c r="B212" s="361"/>
      <c r="C212" s="362"/>
      <c r="D212" s="362" t="s">
        <v>480</v>
      </c>
      <c r="E212" s="362"/>
      <c r="F212" s="263">
        <f>SUM(F209:F211)</f>
        <v>0</v>
      </c>
      <c r="G212" s="263">
        <f>SUM(G209:G211)</f>
        <v>0</v>
      </c>
      <c r="H212" s="263">
        <f t="shared" si="18"/>
        <v>0</v>
      </c>
      <c r="I212" s="487"/>
      <c r="J212" s="452">
        <f>IF(SUM(J209:J211)&gt;0,1,0)</f>
        <v>0</v>
      </c>
    </row>
    <row r="213" spans="1:10">
      <c r="A213"/>
      <c r="B213" s="373" t="s">
        <v>481</v>
      </c>
      <c r="C213" s="360"/>
      <c r="D213" s="374" t="str">
        <f>IF($J$214&gt;0,"税引前当期正味財産増減額","当期正味財産増減額")</f>
        <v>当期正味財産増減額</v>
      </c>
      <c r="E213" s="375"/>
      <c r="F213" s="285">
        <f>F203+F207-F212</f>
        <v>0</v>
      </c>
      <c r="G213" s="282">
        <f>G203+G207-G212</f>
        <v>0</v>
      </c>
      <c r="H213" s="283">
        <f t="shared" si="18"/>
        <v>0</v>
      </c>
      <c r="I213" s="487"/>
      <c r="J213" s="452">
        <f>IF(SUM(J204:J212)&gt;0,1,0)</f>
        <v>0</v>
      </c>
    </row>
    <row r="214" spans="1:10">
      <c r="A214"/>
      <c r="B214" s="361"/>
      <c r="C214" s="362"/>
      <c r="D214" s="374" t="s">
        <v>482</v>
      </c>
      <c r="E214" s="375"/>
      <c r="F214" s="263">
        <f>SUMIF(集計・按分!$F$1:$P$1,"✕",集計・按分!$F285:$P285)</f>
        <v>0</v>
      </c>
      <c r="G214" s="263">
        <f>SUMIF(集計・按分!$F$1:$P$1,"◯",集計・按分!$F285:$P285)</f>
        <v>0</v>
      </c>
      <c r="H214" s="283">
        <f t="shared" si="18"/>
        <v>0</v>
      </c>
      <c r="I214" s="487"/>
      <c r="J214" s="452">
        <f>IF(H214=0,0,1)</f>
        <v>0</v>
      </c>
    </row>
    <row r="215" spans="1:10">
      <c r="A215"/>
      <c r="B215" s="361"/>
      <c r="C215" s="362"/>
      <c r="D215" s="374" t="s">
        <v>487</v>
      </c>
      <c r="E215" s="375"/>
      <c r="F215" s="520">
        <f>-G215</f>
        <v>0</v>
      </c>
      <c r="G215" s="520">
        <f>IF(LEFT($F$3,1)="1",IF(G213-G214&gt;=1,-(G213-G214),G213-G214),IF(LEFT($F$3,1)="2",0,-$H$3))</f>
        <v>0</v>
      </c>
      <c r="H215" s="535">
        <f t="shared" si="18"/>
        <v>0</v>
      </c>
      <c r="I215" s="487"/>
      <c r="J215" s="482">
        <v>1</v>
      </c>
    </row>
    <row r="216" spans="1:10">
      <c r="A216"/>
      <c r="B216" s="361"/>
      <c r="C216" s="362"/>
      <c r="D216" s="374" t="s">
        <v>488</v>
      </c>
      <c r="E216" s="375"/>
      <c r="F216" s="285">
        <f>F213-F214+F215</f>
        <v>0</v>
      </c>
      <c r="G216" s="288">
        <f>G213-G214+G215</f>
        <v>0</v>
      </c>
      <c r="H216" s="283">
        <f t="shared" si="18"/>
        <v>0</v>
      </c>
      <c r="I216" s="487"/>
      <c r="J216" s="482">
        <v>1</v>
      </c>
    </row>
    <row r="217" spans="1:10">
      <c r="A217"/>
      <c r="B217" s="373"/>
      <c r="C217" s="360"/>
      <c r="D217" s="374" t="s">
        <v>483</v>
      </c>
      <c r="E217" s="375"/>
      <c r="F217" s="282">
        <f>'1_貸借対照表'!$G$61-$F$2</f>
        <v>0</v>
      </c>
      <c r="G217" s="263">
        <f>$F$2</f>
        <v>0</v>
      </c>
      <c r="H217" s="266">
        <f t="shared" si="18"/>
        <v>0</v>
      </c>
      <c r="I217" s="487"/>
      <c r="J217" s="482">
        <v>1</v>
      </c>
    </row>
    <row r="218" spans="1:10" ht="18" thickBot="1">
      <c r="A218"/>
      <c r="B218" s="376" t="s">
        <v>484</v>
      </c>
      <c r="C218" s="377"/>
      <c r="D218" s="378" t="s">
        <v>485</v>
      </c>
      <c r="E218" s="378"/>
      <c r="F218" s="273">
        <f>+F216+F217</f>
        <v>0</v>
      </c>
      <c r="G218" s="273">
        <f>+G216+G217</f>
        <v>0</v>
      </c>
      <c r="H218" s="273">
        <f t="shared" si="18"/>
        <v>0</v>
      </c>
      <c r="I218" s="487"/>
      <c r="J218" s="482">
        <v>1</v>
      </c>
    </row>
    <row r="219" spans="1:10" ht="18" thickTop="1">
      <c r="A219"/>
      <c r="I219" s="487"/>
    </row>
  </sheetData>
  <phoneticPr fontId="1"/>
  <dataValidations count="1">
    <dataValidation type="list" allowBlank="1" showInputMessage="1" showErrorMessage="1" sqref="F3" xr:uid="{00000000-0002-0000-0500-000000000000}">
      <formula1>"1. すべて特定非営利活動に係る事業に振替,2. 振替は実施しない,3. 指定した金額を振替"</formula1>
    </dataValidation>
  </dataValidations>
  <printOptions horizontalCentered="1"/>
  <pageMargins left="0.70866141732283472" right="0.70866141732283472" top="0.74803149606299213" bottom="0.74803149606299213" header="0.31496062992125984" footer="0.11811023622047245"/>
  <pageSetup paperSize="9" scale="1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75" r:id="rId4" name="Button 49">
              <controlPr defaultSize="0" print="0" autoFill="0" autoPict="0" macro="[0]!BSとPL表示列で絞込">
                <anchor moveWithCells="1" sizeWithCells="1">
                  <from>
                    <xdr:col>11</xdr:col>
                    <xdr:colOff>61913</xdr:colOff>
                    <xdr:row>3</xdr:row>
                    <xdr:rowOff>114300</xdr:rowOff>
                  </from>
                  <to>
                    <xdr:col>12</xdr:col>
                    <xdr:colOff>342900</xdr:colOff>
                    <xdr:row>6</xdr:row>
                    <xdr:rowOff>38100</xdr:rowOff>
                  </to>
                </anchor>
              </controlPr>
            </control>
          </mc:Choice>
        </mc:AlternateContent>
        <mc:AlternateContent xmlns:mc="http://schemas.openxmlformats.org/markup-compatibility/2006">
          <mc:Choice Requires="x14">
            <control shapeId="6176" r:id="rId5" name="Button 50">
              <controlPr defaultSize="0" print="0" autoFill="0" autoPict="0" macro="[0]!フィルタ解除">
                <anchor moveWithCells="1" sizeWithCells="1">
                  <from>
                    <xdr:col>12</xdr:col>
                    <xdr:colOff>457200</xdr:colOff>
                    <xdr:row>3</xdr:row>
                    <xdr:rowOff>114300</xdr:rowOff>
                  </from>
                  <to>
                    <xdr:col>13</xdr:col>
                    <xdr:colOff>747713</xdr:colOff>
                    <xdr:row>6</xdr:row>
                    <xdr:rowOff>38100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theme="5" tint="0.59999389629810485"/>
    <pageSetUpPr fitToPage="1"/>
  </sheetPr>
  <dimension ref="A1:V169"/>
  <sheetViews>
    <sheetView zoomScale="90" zoomScaleNormal="90" workbookViewId="0"/>
  </sheetViews>
  <sheetFormatPr defaultColWidth="10.6875" defaultRowHeight="17.649999999999999"/>
  <cols>
    <col min="1" max="1" width="1.5" style="289" customWidth="1"/>
    <col min="2" max="4" width="3" style="289" customWidth="1"/>
    <col min="5" max="5" width="26.6875" style="289" customWidth="1"/>
    <col min="6" max="7" width="13.1875" style="289" customWidth="1"/>
    <col min="8" max="15" width="13.1875" style="290" customWidth="1"/>
    <col min="16" max="16" width="13.1875" style="289" customWidth="1"/>
    <col min="17" max="18" width="15.3125" style="289" customWidth="1"/>
    <col min="19" max="19" width="5.3125" style="289" customWidth="1"/>
    <col min="20" max="20" width="7.6875" bestFit="1" customWidth="1"/>
    <col min="21" max="21" width="9.5" bestFit="1" customWidth="1"/>
    <col min="22" max="22" width="4.3125" bestFit="1" customWidth="1"/>
  </cols>
  <sheetData>
    <row r="1" spans="1:22">
      <c r="B1" s="546" t="s">
        <v>572</v>
      </c>
      <c r="C1" s="547"/>
      <c r="D1" s="547"/>
      <c r="E1" s="547"/>
      <c r="F1" s="547"/>
      <c r="G1" s="545"/>
      <c r="H1" s="555" t="s">
        <v>585</v>
      </c>
    </row>
    <row r="2" spans="1:22">
      <c r="B2" s="549"/>
      <c r="C2" s="556" t="s">
        <v>575</v>
      </c>
      <c r="D2" s="557"/>
      <c r="E2" s="557"/>
      <c r="F2" s="558"/>
      <c r="G2" s="548" t="s">
        <v>582</v>
      </c>
      <c r="H2" s="621" t="s">
        <v>586</v>
      </c>
      <c r="K2"/>
      <c r="L2"/>
      <c r="M2"/>
    </row>
    <row r="3" spans="1:22">
      <c r="B3" s="549"/>
      <c r="C3" s="559" t="s">
        <v>576</v>
      </c>
      <c r="D3" s="560"/>
      <c r="E3" s="560"/>
      <c r="F3" s="561"/>
      <c r="G3" s="548" t="s">
        <v>582</v>
      </c>
      <c r="J3"/>
      <c r="K3"/>
      <c r="L3"/>
    </row>
    <row r="4" spans="1:22">
      <c r="B4" s="549"/>
      <c r="C4" s="559" t="s">
        <v>577</v>
      </c>
      <c r="D4" s="560"/>
      <c r="E4" s="560"/>
      <c r="F4" s="561"/>
      <c r="G4" s="548" t="s">
        <v>583</v>
      </c>
      <c r="J4"/>
      <c r="K4"/>
      <c r="L4"/>
    </row>
    <row r="5" spans="1:22" ht="35.75" customHeight="1">
      <c r="B5" s="549"/>
      <c r="C5" s="692" t="s">
        <v>581</v>
      </c>
      <c r="D5" s="693"/>
      <c r="E5" s="693"/>
      <c r="F5" s="694"/>
      <c r="G5" s="548" t="s">
        <v>583</v>
      </c>
      <c r="H5" s="570" t="s">
        <v>587</v>
      </c>
      <c r="J5"/>
      <c r="K5"/>
      <c r="L5"/>
    </row>
    <row r="6" spans="1:22">
      <c r="B6" s="549"/>
      <c r="C6" s="559" t="s">
        <v>580</v>
      </c>
      <c r="D6" s="560"/>
      <c r="E6" s="560"/>
      <c r="F6" s="561"/>
      <c r="G6" s="548" t="s">
        <v>583</v>
      </c>
      <c r="H6" s="571" t="s">
        <v>588</v>
      </c>
      <c r="J6"/>
      <c r="K6"/>
      <c r="L6"/>
    </row>
    <row r="7" spans="1:22">
      <c r="B7" s="549"/>
      <c r="C7" s="559" t="s">
        <v>579</v>
      </c>
      <c r="D7" s="560"/>
      <c r="E7" s="560"/>
      <c r="F7" s="561"/>
      <c r="G7" s="548" t="s">
        <v>583</v>
      </c>
      <c r="H7" s="571" t="s">
        <v>590</v>
      </c>
    </row>
    <row r="8" spans="1:22">
      <c r="B8" s="549"/>
      <c r="C8" s="559" t="s">
        <v>578</v>
      </c>
      <c r="D8" s="560"/>
      <c r="E8" s="560"/>
      <c r="F8" s="561"/>
      <c r="G8" s="548" t="s">
        <v>583</v>
      </c>
      <c r="H8" s="571" t="s">
        <v>589</v>
      </c>
    </row>
    <row r="9" spans="1:22">
      <c r="B9" s="549"/>
      <c r="C9" s="597" t="s">
        <v>607</v>
      </c>
      <c r="D9" s="598"/>
      <c r="E9" s="598"/>
      <c r="F9" s="599"/>
      <c r="G9" s="548" t="s">
        <v>583</v>
      </c>
      <c r="H9" s="571"/>
    </row>
    <row r="10" spans="1:22" ht="36" customHeight="1">
      <c r="B10" s="550"/>
      <c r="C10" s="702" t="s">
        <v>608</v>
      </c>
      <c r="D10" s="703"/>
      <c r="E10" s="703"/>
      <c r="F10" s="704"/>
      <c r="G10" s="548" t="s">
        <v>583</v>
      </c>
      <c r="H10" s="602" t="s">
        <v>629</v>
      </c>
    </row>
    <row r="11" spans="1:22">
      <c r="A11"/>
      <c r="B11"/>
      <c r="C11"/>
      <c r="D11"/>
      <c r="E11"/>
      <c r="F11"/>
      <c r="G11"/>
      <c r="H11"/>
      <c r="I11"/>
      <c r="J11"/>
      <c r="K11"/>
      <c r="L11"/>
      <c r="M11"/>
      <c r="N11"/>
      <c r="O11"/>
      <c r="P11"/>
      <c r="Q11"/>
      <c r="R11"/>
      <c r="S11"/>
    </row>
    <row r="12" spans="1:22">
      <c r="A12" s="291" t="s">
        <v>490</v>
      </c>
      <c r="B12" s="292"/>
      <c r="C12" s="291"/>
      <c r="D12" s="291"/>
      <c r="E12" s="291"/>
      <c r="F12" s="291"/>
      <c r="G12" s="291"/>
      <c r="H12" s="291"/>
      <c r="I12" s="291"/>
      <c r="J12" s="291"/>
      <c r="K12" s="291"/>
      <c r="L12" s="291"/>
      <c r="M12" s="291"/>
      <c r="N12" s="291"/>
      <c r="O12" s="291"/>
      <c r="P12" s="293"/>
      <c r="Q12" s="293"/>
      <c r="R12" s="292"/>
      <c r="S12" s="292"/>
    </row>
    <row r="13" spans="1:22">
      <c r="B13" s="294"/>
      <c r="C13" s="295"/>
      <c r="D13" s="295"/>
      <c r="E13" s="295"/>
      <c r="F13" s="295"/>
      <c r="G13" s="295"/>
      <c r="H13" s="295"/>
      <c r="I13" s="295"/>
      <c r="J13" s="295"/>
      <c r="K13" s="295"/>
      <c r="L13" s="295"/>
      <c r="M13" s="295"/>
      <c r="N13" s="295"/>
      <c r="O13" s="295"/>
      <c r="P13" s="295"/>
      <c r="Q13" s="295"/>
      <c r="T13" s="572" t="s">
        <v>593</v>
      </c>
      <c r="U13" s="572" t="s">
        <v>592</v>
      </c>
      <c r="V13" s="572" t="s">
        <v>558</v>
      </c>
    </row>
    <row r="14" spans="1:22">
      <c r="A14" s="296"/>
      <c r="B14" s="568">
        <f>IF(LEFT($G$2,1)="1",1,0)</f>
        <v>1</v>
      </c>
      <c r="C14" s="297" t="s">
        <v>574</v>
      </c>
      <c r="D14" s="489"/>
      <c r="E14" s="489"/>
      <c r="F14" s="489"/>
      <c r="G14" s="489"/>
      <c r="H14" s="489"/>
      <c r="I14" s="489"/>
      <c r="J14" s="489"/>
      <c r="K14" s="489"/>
      <c r="L14" s="489"/>
      <c r="M14" s="254"/>
      <c r="N14" s="254"/>
      <c r="O14" s="254"/>
      <c r="P14" s="254"/>
      <c r="Q14" s="254"/>
      <c r="R14" s="296"/>
      <c r="S14" s="296"/>
      <c r="T14" s="552">
        <f>B14</f>
        <v>1</v>
      </c>
      <c r="U14" s="569"/>
      <c r="V14" s="552">
        <f t="shared" ref="V14:V45" si="0">IF(U14="",IF(T14&gt;0,1,0),0)</f>
        <v>1</v>
      </c>
    </row>
    <row r="15" spans="1:22">
      <c r="A15" s="296"/>
      <c r="B15" s="297"/>
      <c r="C15" s="700" t="s">
        <v>848</v>
      </c>
      <c r="D15" s="701"/>
      <c r="E15" s="701"/>
      <c r="F15" s="701"/>
      <c r="G15" s="701"/>
      <c r="H15" s="701"/>
      <c r="I15" s="701"/>
      <c r="J15" s="701"/>
      <c r="K15" s="701"/>
      <c r="L15" s="701"/>
      <c r="M15" s="298"/>
      <c r="N15" s="298"/>
      <c r="O15" s="298"/>
      <c r="P15" s="298"/>
      <c r="Q15" s="298"/>
      <c r="R15" s="296"/>
      <c r="S15" s="296"/>
      <c r="T15" s="552">
        <f t="shared" ref="T15:T46" si="1">IF(B15="",T14,B15)</f>
        <v>1</v>
      </c>
      <c r="U15" s="569"/>
      <c r="V15" s="552">
        <f t="shared" si="0"/>
        <v>1</v>
      </c>
    </row>
    <row r="16" spans="1:22">
      <c r="A16" s="296"/>
      <c r="B16" s="297"/>
      <c r="C16" s="577" t="s">
        <v>491</v>
      </c>
      <c r="D16" s="577"/>
      <c r="E16" s="701" t="s">
        <v>614</v>
      </c>
      <c r="F16" s="701"/>
      <c r="G16" s="701"/>
      <c r="H16" s="701"/>
      <c r="I16" s="701"/>
      <c r="J16" s="701"/>
      <c r="K16" s="701"/>
      <c r="L16" s="701"/>
      <c r="M16" s="298"/>
      <c r="N16" s="298"/>
      <c r="O16" s="298"/>
      <c r="P16" s="298"/>
      <c r="Q16" s="298"/>
      <c r="R16" s="296"/>
      <c r="S16" s="296"/>
      <c r="T16" s="552">
        <f t="shared" si="1"/>
        <v>1</v>
      </c>
      <c r="U16" s="569"/>
      <c r="V16" s="552">
        <f t="shared" si="0"/>
        <v>1</v>
      </c>
    </row>
    <row r="17" spans="1:22">
      <c r="A17" s="296"/>
      <c r="B17" s="297"/>
      <c r="C17" s="577"/>
      <c r="D17" s="577"/>
      <c r="E17" s="701" t="s">
        <v>615</v>
      </c>
      <c r="F17" s="701"/>
      <c r="G17" s="701"/>
      <c r="H17" s="701"/>
      <c r="I17" s="701"/>
      <c r="J17" s="701"/>
      <c r="K17" s="701"/>
      <c r="L17" s="701"/>
      <c r="M17" s="298"/>
      <c r="N17" s="298"/>
      <c r="O17" s="298"/>
      <c r="P17" s="298"/>
      <c r="Q17" s="298"/>
      <c r="R17" s="296"/>
      <c r="S17" s="296"/>
      <c r="T17" s="552">
        <f t="shared" si="1"/>
        <v>1</v>
      </c>
      <c r="U17" s="569"/>
      <c r="V17" s="552">
        <f t="shared" si="0"/>
        <v>1</v>
      </c>
    </row>
    <row r="18" spans="1:22">
      <c r="A18" s="296"/>
      <c r="B18" s="297"/>
      <c r="C18" s="577" t="s">
        <v>505</v>
      </c>
      <c r="D18" s="565"/>
      <c r="E18" s="695" t="s">
        <v>510</v>
      </c>
      <c r="F18" s="696"/>
      <c r="G18" s="696"/>
      <c r="H18" s="696"/>
      <c r="I18" s="696"/>
      <c r="J18" s="696"/>
      <c r="K18" s="696"/>
      <c r="L18" s="696"/>
      <c r="M18" s="298"/>
      <c r="N18" s="298"/>
      <c r="O18" s="298"/>
      <c r="P18" s="254"/>
      <c r="Q18" s="254"/>
      <c r="R18" s="296"/>
      <c r="S18" s="296"/>
      <c r="T18" s="552">
        <f t="shared" si="1"/>
        <v>1</v>
      </c>
      <c r="U18" s="569"/>
      <c r="V18" s="552">
        <f t="shared" si="0"/>
        <v>1</v>
      </c>
    </row>
    <row r="19" spans="1:22">
      <c r="A19" s="296"/>
      <c r="B19" s="297"/>
      <c r="C19" s="565"/>
      <c r="D19" s="565"/>
      <c r="E19" s="695" t="s">
        <v>511</v>
      </c>
      <c r="F19" s="696"/>
      <c r="G19" s="696"/>
      <c r="H19" s="696"/>
      <c r="I19" s="696"/>
      <c r="J19" s="696"/>
      <c r="K19" s="696"/>
      <c r="L19" s="696"/>
      <c r="M19" s="299"/>
      <c r="N19" s="299"/>
      <c r="O19" s="299"/>
      <c r="P19" s="299"/>
      <c r="Q19" s="299"/>
      <c r="R19" s="296"/>
      <c r="S19" s="296"/>
      <c r="T19" s="552">
        <f t="shared" si="1"/>
        <v>1</v>
      </c>
      <c r="U19" s="569"/>
      <c r="V19" s="552">
        <f t="shared" si="0"/>
        <v>1</v>
      </c>
    </row>
    <row r="20" spans="1:22">
      <c r="A20" s="296"/>
      <c r="B20" s="297"/>
      <c r="C20" s="565"/>
      <c r="D20" s="565"/>
      <c r="E20" s="695" t="s">
        <v>512</v>
      </c>
      <c r="F20" s="696"/>
      <c r="G20" s="696"/>
      <c r="H20" s="696"/>
      <c r="I20" s="696"/>
      <c r="J20" s="696"/>
      <c r="K20" s="696"/>
      <c r="L20" s="696"/>
      <c r="M20" s="299"/>
      <c r="N20" s="299"/>
      <c r="O20" s="299"/>
      <c r="P20" s="299"/>
      <c r="Q20" s="299"/>
      <c r="R20" s="296"/>
      <c r="S20" s="296"/>
      <c r="T20" s="552">
        <f t="shared" si="1"/>
        <v>1</v>
      </c>
      <c r="U20" s="569"/>
      <c r="V20" s="552">
        <f t="shared" si="0"/>
        <v>1</v>
      </c>
    </row>
    <row r="21" spans="1:22">
      <c r="A21" s="296"/>
      <c r="B21" s="297"/>
      <c r="C21" s="577" t="s">
        <v>515</v>
      </c>
      <c r="D21" s="577"/>
      <c r="E21" s="695" t="s">
        <v>619</v>
      </c>
      <c r="F21" s="695"/>
      <c r="G21" s="695"/>
      <c r="H21" s="695"/>
      <c r="I21" s="695"/>
      <c r="J21" s="695"/>
      <c r="K21" s="695"/>
      <c r="L21" s="695"/>
      <c r="M21" s="299"/>
      <c r="N21" s="299"/>
      <c r="O21" s="299"/>
      <c r="P21" s="299"/>
      <c r="Q21" s="299"/>
      <c r="R21" s="296"/>
      <c r="S21" s="296"/>
      <c r="T21" s="552">
        <f t="shared" si="1"/>
        <v>1</v>
      </c>
      <c r="U21" s="569"/>
      <c r="V21" s="552">
        <f t="shared" si="0"/>
        <v>1</v>
      </c>
    </row>
    <row r="22" spans="1:22">
      <c r="A22" s="296"/>
      <c r="B22" s="297"/>
      <c r="C22" s="577"/>
      <c r="D22" s="577"/>
      <c r="E22" s="695" t="s">
        <v>623</v>
      </c>
      <c r="F22" s="695"/>
      <c r="G22" s="695"/>
      <c r="H22" s="695"/>
      <c r="I22" s="695"/>
      <c r="J22" s="695"/>
      <c r="K22" s="695"/>
      <c r="L22" s="695"/>
      <c r="M22" s="299"/>
      <c r="N22" s="299"/>
      <c r="O22" s="299"/>
      <c r="P22" s="299"/>
      <c r="Q22" s="299"/>
      <c r="R22" s="296"/>
      <c r="S22" s="296"/>
      <c r="T22" s="552">
        <f t="shared" si="1"/>
        <v>1</v>
      </c>
      <c r="U22" s="569"/>
      <c r="V22" s="552">
        <f t="shared" si="0"/>
        <v>1</v>
      </c>
    </row>
    <row r="23" spans="1:22">
      <c r="A23" s="296"/>
      <c r="B23" s="297"/>
      <c r="C23" s="577" t="s">
        <v>518</v>
      </c>
      <c r="D23" s="565"/>
      <c r="E23" s="695" t="s">
        <v>513</v>
      </c>
      <c r="F23" s="696"/>
      <c r="G23" s="696"/>
      <c r="H23" s="696"/>
      <c r="I23" s="696"/>
      <c r="J23" s="696"/>
      <c r="K23" s="696"/>
      <c r="L23" s="696"/>
      <c r="M23" s="299"/>
      <c r="N23" s="299"/>
      <c r="O23" s="299"/>
      <c r="P23" s="299"/>
      <c r="Q23" s="299"/>
      <c r="R23" s="296"/>
      <c r="S23" s="296"/>
      <c r="T23" s="552">
        <f t="shared" si="1"/>
        <v>1</v>
      </c>
      <c r="U23" s="569"/>
      <c r="V23" s="552">
        <f t="shared" si="0"/>
        <v>1</v>
      </c>
    </row>
    <row r="24" spans="1:22">
      <c r="A24" s="296"/>
      <c r="B24" s="297"/>
      <c r="C24" s="577"/>
      <c r="D24" s="565"/>
      <c r="E24" s="699" t="s">
        <v>514</v>
      </c>
      <c r="F24" s="699"/>
      <c r="G24" s="699"/>
      <c r="H24" s="699"/>
      <c r="I24" s="699"/>
      <c r="J24" s="699"/>
      <c r="K24" s="699"/>
      <c r="L24" s="699"/>
      <c r="M24" s="299"/>
      <c r="N24" s="299"/>
      <c r="O24" s="299"/>
      <c r="P24" s="299"/>
      <c r="Q24" s="299"/>
      <c r="R24" s="296"/>
      <c r="S24" s="296"/>
      <c r="T24" s="552">
        <f t="shared" si="1"/>
        <v>1</v>
      </c>
      <c r="U24" s="569"/>
      <c r="V24" s="552">
        <f t="shared" si="0"/>
        <v>1</v>
      </c>
    </row>
    <row r="25" spans="1:22">
      <c r="A25" s="296"/>
      <c r="B25" s="297"/>
      <c r="C25" s="577" t="s">
        <v>616</v>
      </c>
      <c r="D25" s="565"/>
      <c r="E25" s="695" t="s">
        <v>516</v>
      </c>
      <c r="F25" s="696"/>
      <c r="G25" s="696"/>
      <c r="H25" s="696"/>
      <c r="I25" s="696"/>
      <c r="J25" s="696"/>
      <c r="K25" s="696"/>
      <c r="L25" s="696"/>
      <c r="M25" s="299"/>
      <c r="N25" s="299"/>
      <c r="O25" s="299"/>
      <c r="P25" s="299"/>
      <c r="Q25" s="299"/>
      <c r="R25" s="296"/>
      <c r="S25" s="292"/>
      <c r="T25" s="552">
        <f t="shared" si="1"/>
        <v>1</v>
      </c>
      <c r="U25" s="569"/>
      <c r="V25" s="552">
        <f t="shared" si="0"/>
        <v>1</v>
      </c>
    </row>
    <row r="26" spans="1:22">
      <c r="A26" s="296"/>
      <c r="B26" s="297"/>
      <c r="C26" s="565"/>
      <c r="D26" s="565"/>
      <c r="E26" s="697" t="s">
        <v>517</v>
      </c>
      <c r="F26" s="698"/>
      <c r="G26" s="698"/>
      <c r="H26" s="698"/>
      <c r="I26" s="698"/>
      <c r="J26" s="698"/>
      <c r="K26" s="698"/>
      <c r="L26" s="698"/>
      <c r="M26" s="299"/>
      <c r="N26" s="299"/>
      <c r="O26" s="299"/>
      <c r="P26" s="299"/>
      <c r="Q26" s="299"/>
      <c r="R26" s="296"/>
      <c r="T26" s="552">
        <f t="shared" si="1"/>
        <v>1</v>
      </c>
      <c r="U26" s="569"/>
      <c r="V26" s="552">
        <f t="shared" si="0"/>
        <v>1</v>
      </c>
    </row>
    <row r="27" spans="1:22">
      <c r="A27" s="296"/>
      <c r="B27" s="297"/>
      <c r="C27" s="565" t="s">
        <v>618</v>
      </c>
      <c r="D27" s="565"/>
      <c r="E27" s="567" t="s">
        <v>492</v>
      </c>
      <c r="F27" s="566"/>
      <c r="G27" s="566"/>
      <c r="H27" s="566"/>
      <c r="I27" s="566"/>
      <c r="J27" s="566"/>
      <c r="K27" s="566"/>
      <c r="L27" s="566"/>
      <c r="M27" s="299"/>
      <c r="N27" s="299"/>
      <c r="O27" s="299"/>
      <c r="P27" s="299"/>
      <c r="Q27" s="299"/>
      <c r="R27" s="296"/>
      <c r="S27" s="296"/>
      <c r="T27" s="552">
        <f t="shared" si="1"/>
        <v>1</v>
      </c>
      <c r="U27" s="569"/>
      <c r="V27" s="552">
        <f t="shared" si="0"/>
        <v>1</v>
      </c>
    </row>
    <row r="28" spans="1:22">
      <c r="A28" s="296"/>
      <c r="B28" s="297"/>
      <c r="C28" s="565"/>
      <c r="D28" s="565"/>
      <c r="E28" s="695" t="s">
        <v>493</v>
      </c>
      <c r="F28" s="696"/>
      <c r="G28" s="696"/>
      <c r="H28" s="696"/>
      <c r="I28" s="696"/>
      <c r="J28" s="696"/>
      <c r="K28" s="696"/>
      <c r="L28" s="696"/>
      <c r="M28" s="299"/>
      <c r="N28" s="299"/>
      <c r="O28" s="299"/>
      <c r="P28" s="299"/>
      <c r="Q28" s="299"/>
      <c r="R28" s="296"/>
      <c r="S28" s="296"/>
      <c r="T28" s="552">
        <f t="shared" si="1"/>
        <v>1</v>
      </c>
      <c r="U28" s="569"/>
      <c r="V28" s="552">
        <f t="shared" si="0"/>
        <v>1</v>
      </c>
    </row>
    <row r="29" spans="1:22">
      <c r="A29" s="296"/>
      <c r="B29" s="296"/>
      <c r="C29" s="296"/>
      <c r="D29" s="296"/>
      <c r="E29" s="299"/>
      <c r="F29" s="300"/>
      <c r="G29" s="300"/>
      <c r="H29" s="300"/>
      <c r="I29" s="300"/>
      <c r="J29" s="301"/>
      <c r="K29" s="301"/>
      <c r="L29" s="301"/>
      <c r="M29" s="301"/>
      <c r="N29" s="301"/>
      <c r="O29" s="301"/>
      <c r="P29" s="300"/>
      <c r="Q29" s="300"/>
      <c r="R29" s="296"/>
      <c r="S29" s="296"/>
      <c r="T29" s="552">
        <f t="shared" si="1"/>
        <v>1</v>
      </c>
      <c r="U29" s="569"/>
      <c r="V29" s="552">
        <f t="shared" si="0"/>
        <v>1</v>
      </c>
    </row>
    <row r="30" spans="1:22">
      <c r="A30" s="296"/>
      <c r="B30" s="568">
        <f>IF(LEFT($G$3,1)="1",COUNT($B$14:$B29)-COUNTIF($B$14:$B29,0)+1,0)</f>
        <v>2</v>
      </c>
      <c r="C30" s="296" t="s">
        <v>494</v>
      </c>
      <c r="D30" s="300"/>
      <c r="E30" s="300"/>
      <c r="F30" s="300"/>
      <c r="G30" s="300"/>
      <c r="H30" s="300"/>
      <c r="I30" s="300"/>
      <c r="J30" s="300"/>
      <c r="K30" s="300"/>
      <c r="L30" s="300"/>
      <c r="M30" s="300"/>
      <c r="N30" s="300"/>
      <c r="O30" s="300"/>
      <c r="P30" s="300"/>
      <c r="Q30" s="300"/>
      <c r="R30" s="296"/>
      <c r="S30" s="296"/>
      <c r="T30" s="552">
        <f t="shared" si="1"/>
        <v>2</v>
      </c>
      <c r="U30" s="569"/>
      <c r="V30" s="552">
        <f t="shared" si="0"/>
        <v>1</v>
      </c>
    </row>
    <row r="31" spans="1:22">
      <c r="A31" s="296"/>
      <c r="B31" s="296"/>
      <c r="C31" s="296" t="s">
        <v>495</v>
      </c>
      <c r="D31" s="300"/>
      <c r="E31" s="300"/>
      <c r="F31" s="300"/>
      <c r="G31" s="300"/>
      <c r="H31" s="300"/>
      <c r="I31" s="300"/>
      <c r="J31" s="300"/>
      <c r="K31" s="300"/>
      <c r="L31" s="300"/>
      <c r="M31" s="300"/>
      <c r="N31" s="300"/>
      <c r="O31" s="300"/>
      <c r="P31" s="300"/>
      <c r="Q31" s="300"/>
      <c r="R31" s="296"/>
      <c r="S31" s="296"/>
      <c r="T31" s="552">
        <f t="shared" si="1"/>
        <v>2</v>
      </c>
      <c r="U31" s="569"/>
      <c r="V31" s="552">
        <f t="shared" si="0"/>
        <v>1</v>
      </c>
    </row>
    <row r="32" spans="1:22">
      <c r="A32" s="296"/>
      <c r="B32" s="309"/>
      <c r="C32" s="543"/>
      <c r="D32" s="192"/>
      <c r="E32" s="192"/>
      <c r="F32" s="192"/>
      <c r="G32" s="192"/>
      <c r="H32" s="192"/>
      <c r="I32" s="192"/>
      <c r="J32" s="192"/>
      <c r="K32" s="192"/>
      <c r="L32" s="192"/>
      <c r="M32" s="192"/>
      <c r="N32" s="192"/>
      <c r="O32" s="192"/>
      <c r="P32" s="309"/>
      <c r="Q32" s="309"/>
      <c r="R32" s="544"/>
      <c r="S32" s="309"/>
      <c r="T32" s="552">
        <f t="shared" si="1"/>
        <v>2</v>
      </c>
      <c r="U32" s="569"/>
      <c r="V32" s="552">
        <f t="shared" si="0"/>
        <v>1</v>
      </c>
    </row>
    <row r="33" spans="1:22">
      <c r="A33" s="296"/>
      <c r="B33" s="309"/>
      <c r="C33" s="309"/>
      <c r="D33" s="309"/>
      <c r="E33" s="309"/>
      <c r="F33" s="309"/>
      <c r="G33" s="309"/>
      <c r="H33" s="309"/>
      <c r="I33" s="309"/>
      <c r="J33" s="309"/>
      <c r="K33" s="309"/>
      <c r="L33" s="309"/>
      <c r="M33" s="309"/>
      <c r="N33" s="309"/>
      <c r="O33" s="309"/>
      <c r="P33" s="309"/>
      <c r="Q33" s="309"/>
      <c r="R33" s="309"/>
      <c r="S33" s="309"/>
      <c r="T33" s="552">
        <f t="shared" si="1"/>
        <v>2</v>
      </c>
      <c r="U33" s="569"/>
      <c r="V33" s="552">
        <f t="shared" si="0"/>
        <v>1</v>
      </c>
    </row>
    <row r="34" spans="1:22">
      <c r="A34" s="296"/>
      <c r="B34" s="309"/>
      <c r="C34" s="309"/>
      <c r="D34" s="309"/>
      <c r="E34" s="309"/>
      <c r="F34" s="309"/>
      <c r="G34" s="309"/>
      <c r="H34" s="309"/>
      <c r="I34" s="309"/>
      <c r="J34" s="309"/>
      <c r="K34" s="309"/>
      <c r="L34" s="309"/>
      <c r="M34" s="309"/>
      <c r="N34" s="309"/>
      <c r="O34" s="309"/>
      <c r="P34" s="309"/>
      <c r="Q34" s="309"/>
      <c r="R34" s="309"/>
      <c r="S34" s="309"/>
      <c r="T34" s="552">
        <f t="shared" si="1"/>
        <v>2</v>
      </c>
      <c r="U34" s="569"/>
      <c r="V34" s="552">
        <f t="shared" si="0"/>
        <v>1</v>
      </c>
    </row>
    <row r="35" spans="1:22">
      <c r="A35" s="296"/>
      <c r="B35" s="309"/>
      <c r="C35" s="309"/>
      <c r="D35" s="309"/>
      <c r="E35" s="309"/>
      <c r="F35" s="309"/>
      <c r="G35" s="309"/>
      <c r="H35" s="309"/>
      <c r="I35" s="309"/>
      <c r="J35" s="309"/>
      <c r="K35" s="309"/>
      <c r="L35" s="309"/>
      <c r="M35" s="309"/>
      <c r="N35" s="309"/>
      <c r="O35" s="309"/>
      <c r="P35" s="309"/>
      <c r="Q35" s="309"/>
      <c r="R35" s="309"/>
      <c r="S35" s="309"/>
      <c r="T35" s="552">
        <f t="shared" si="1"/>
        <v>2</v>
      </c>
      <c r="U35" s="569"/>
      <c r="V35" s="552">
        <f t="shared" si="0"/>
        <v>1</v>
      </c>
    </row>
    <row r="36" spans="1:22">
      <c r="A36" s="296"/>
      <c r="B36" s="309"/>
      <c r="C36" s="309"/>
      <c r="D36" s="309"/>
      <c r="E36" s="309"/>
      <c r="F36" s="309"/>
      <c r="G36" s="309"/>
      <c r="H36" s="309"/>
      <c r="I36" s="309"/>
      <c r="J36" s="309"/>
      <c r="K36" s="309"/>
      <c r="L36" s="309"/>
      <c r="M36" s="309"/>
      <c r="N36" s="309"/>
      <c r="O36" s="309"/>
      <c r="P36" s="309"/>
      <c r="Q36" s="309"/>
      <c r="R36" s="309"/>
      <c r="S36" s="309"/>
      <c r="T36" s="552">
        <f t="shared" si="1"/>
        <v>2</v>
      </c>
      <c r="U36" s="569"/>
      <c r="V36" s="552">
        <f t="shared" si="0"/>
        <v>1</v>
      </c>
    </row>
    <row r="37" spans="1:22">
      <c r="A37" s="296"/>
      <c r="B37" s="309"/>
      <c r="C37" s="309"/>
      <c r="D37" s="309"/>
      <c r="E37" s="309"/>
      <c r="F37" s="309"/>
      <c r="G37" s="309"/>
      <c r="H37" s="309"/>
      <c r="I37" s="309"/>
      <c r="J37" s="309"/>
      <c r="K37" s="309"/>
      <c r="L37" s="309"/>
      <c r="M37" s="309"/>
      <c r="N37" s="309"/>
      <c r="O37" s="309"/>
      <c r="P37" s="309"/>
      <c r="Q37" s="309"/>
      <c r="R37" s="309"/>
      <c r="S37" s="309"/>
      <c r="T37" s="552">
        <f t="shared" si="1"/>
        <v>2</v>
      </c>
      <c r="U37" s="569"/>
      <c r="V37" s="552">
        <f t="shared" si="0"/>
        <v>1</v>
      </c>
    </row>
    <row r="38" spans="1:22">
      <c r="A38" s="296"/>
      <c r="B38" s="309"/>
      <c r="C38" s="309"/>
      <c r="D38" s="309"/>
      <c r="E38" s="309"/>
      <c r="F38" s="309"/>
      <c r="G38" s="309"/>
      <c r="H38" s="309"/>
      <c r="I38" s="309"/>
      <c r="J38" s="309"/>
      <c r="K38" s="309"/>
      <c r="L38" s="309"/>
      <c r="M38" s="309"/>
      <c r="N38" s="309"/>
      <c r="O38" s="309"/>
      <c r="P38" s="309"/>
      <c r="Q38" s="309"/>
      <c r="R38" s="309"/>
      <c r="S38" s="309"/>
      <c r="T38" s="552">
        <f t="shared" si="1"/>
        <v>2</v>
      </c>
      <c r="U38" s="569"/>
      <c r="V38" s="552">
        <f t="shared" si="0"/>
        <v>1</v>
      </c>
    </row>
    <row r="39" spans="1:22">
      <c r="A39" s="296"/>
      <c r="B39" s="296"/>
      <c r="C39" s="296"/>
      <c r="D39" s="296"/>
      <c r="E39" s="296"/>
      <c r="F39" s="296"/>
      <c r="G39" s="296"/>
      <c r="H39" s="296"/>
      <c r="I39" s="296"/>
      <c r="J39" s="296"/>
      <c r="K39" s="296"/>
      <c r="L39" s="296"/>
      <c r="M39" s="296"/>
      <c r="N39" s="296"/>
      <c r="O39" s="296"/>
      <c r="P39" s="296"/>
      <c r="Q39" s="296"/>
      <c r="R39" s="296"/>
      <c r="S39" s="296"/>
      <c r="T39" s="552">
        <f t="shared" si="1"/>
        <v>2</v>
      </c>
      <c r="U39" s="569"/>
      <c r="V39" s="552">
        <f t="shared" si="0"/>
        <v>1</v>
      </c>
    </row>
    <row r="40" spans="1:22">
      <c r="A40" s="296"/>
      <c r="B40" s="296"/>
      <c r="C40" s="296"/>
      <c r="D40" s="296"/>
      <c r="E40" s="296"/>
      <c r="F40" s="296"/>
      <c r="G40" s="296"/>
      <c r="H40" s="296"/>
      <c r="I40" s="296"/>
      <c r="J40" s="296"/>
      <c r="K40" s="296"/>
      <c r="L40" s="296"/>
      <c r="M40" s="296"/>
      <c r="N40" s="296"/>
      <c r="O40" s="296"/>
      <c r="P40" s="296"/>
      <c r="Q40" s="296"/>
      <c r="R40" s="296"/>
      <c r="S40" s="296"/>
      <c r="T40" s="552">
        <f t="shared" si="1"/>
        <v>2</v>
      </c>
      <c r="U40" s="569"/>
      <c r="V40" s="552">
        <f t="shared" si="0"/>
        <v>1</v>
      </c>
    </row>
    <row r="41" spans="1:22">
      <c r="A41" s="296"/>
      <c r="B41" s="296"/>
      <c r="C41" s="296"/>
      <c r="D41" s="296"/>
      <c r="E41" s="296"/>
      <c r="F41" s="296"/>
      <c r="G41" s="296"/>
      <c r="H41" s="296"/>
      <c r="I41" s="296"/>
      <c r="J41" s="296"/>
      <c r="K41" s="296"/>
      <c r="L41" s="296"/>
      <c r="M41" s="296"/>
      <c r="N41" s="296"/>
      <c r="O41" s="296"/>
      <c r="P41" s="296"/>
      <c r="Q41" s="296"/>
      <c r="R41" s="296"/>
      <c r="S41" s="296"/>
      <c r="T41" s="552">
        <f t="shared" si="1"/>
        <v>2</v>
      </c>
      <c r="U41" s="569"/>
      <c r="V41" s="552">
        <f t="shared" si="0"/>
        <v>1</v>
      </c>
    </row>
    <row r="42" spans="1:22">
      <c r="A42" s="296"/>
      <c r="B42" s="296"/>
      <c r="C42" s="296"/>
      <c r="D42" s="296"/>
      <c r="E42" s="296"/>
      <c r="F42" s="296"/>
      <c r="G42" s="296"/>
      <c r="H42" s="296"/>
      <c r="I42" s="296"/>
      <c r="J42" s="296"/>
      <c r="K42" s="296"/>
      <c r="L42" s="296"/>
      <c r="M42" s="296"/>
      <c r="N42" s="296"/>
      <c r="O42" s="296"/>
      <c r="P42" s="296"/>
      <c r="Q42" s="296"/>
      <c r="R42" s="296"/>
      <c r="S42" s="296"/>
      <c r="T42" s="552">
        <f t="shared" si="1"/>
        <v>2</v>
      </c>
      <c r="U42" s="569"/>
      <c r="V42" s="552">
        <f t="shared" si="0"/>
        <v>1</v>
      </c>
    </row>
    <row r="43" spans="1:22">
      <c r="A43" s="296"/>
      <c r="B43" s="296"/>
      <c r="C43" s="296"/>
      <c r="D43" s="296"/>
      <c r="E43" s="296"/>
      <c r="F43" s="296"/>
      <c r="G43" s="296"/>
      <c r="H43" s="296"/>
      <c r="I43" s="296"/>
      <c r="J43" s="296"/>
      <c r="K43" s="296"/>
      <c r="L43" s="296"/>
      <c r="M43" s="296"/>
      <c r="N43" s="296"/>
      <c r="O43" s="296"/>
      <c r="P43" s="296"/>
      <c r="Q43" s="296"/>
      <c r="R43" s="296"/>
      <c r="S43" s="296"/>
      <c r="T43" s="552">
        <f t="shared" si="1"/>
        <v>2</v>
      </c>
      <c r="U43" s="569"/>
      <c r="V43" s="552">
        <f t="shared" si="0"/>
        <v>1</v>
      </c>
    </row>
    <row r="44" spans="1:22">
      <c r="A44" s="296"/>
      <c r="B44" s="296"/>
      <c r="C44" s="296"/>
      <c r="D44" s="296"/>
      <c r="E44" s="296"/>
      <c r="F44" s="296"/>
      <c r="G44" s="296"/>
      <c r="H44" s="296"/>
      <c r="I44" s="296"/>
      <c r="J44" s="296"/>
      <c r="K44" s="296"/>
      <c r="L44" s="296"/>
      <c r="M44" s="296"/>
      <c r="N44" s="296"/>
      <c r="O44" s="296"/>
      <c r="P44" s="296"/>
      <c r="Q44" s="296"/>
      <c r="R44" s="296"/>
      <c r="S44" s="296"/>
      <c r="T44" s="552">
        <f t="shared" si="1"/>
        <v>2</v>
      </c>
      <c r="U44" s="569"/>
      <c r="V44" s="552">
        <f t="shared" si="0"/>
        <v>1</v>
      </c>
    </row>
    <row r="45" spans="1:22">
      <c r="A45" s="296"/>
      <c r="B45" s="296"/>
      <c r="C45" s="296"/>
      <c r="D45" s="296"/>
      <c r="E45" s="296"/>
      <c r="F45" s="296"/>
      <c r="G45" s="296"/>
      <c r="H45" s="296"/>
      <c r="I45" s="296"/>
      <c r="J45" s="296"/>
      <c r="K45" s="296"/>
      <c r="L45" s="296"/>
      <c r="M45" s="296"/>
      <c r="N45" s="296"/>
      <c r="O45" s="296"/>
      <c r="P45" s="296"/>
      <c r="Q45" s="296"/>
      <c r="R45" s="296"/>
      <c r="S45" s="296"/>
      <c r="T45" s="552">
        <f t="shared" si="1"/>
        <v>2</v>
      </c>
      <c r="U45" s="569"/>
      <c r="V45" s="552">
        <f t="shared" si="0"/>
        <v>1</v>
      </c>
    </row>
    <row r="46" spans="1:22">
      <c r="A46" s="296"/>
      <c r="B46" s="296"/>
      <c r="C46" s="296"/>
      <c r="D46" s="296"/>
      <c r="E46" s="296"/>
      <c r="F46" s="296"/>
      <c r="G46" s="296"/>
      <c r="H46" s="296"/>
      <c r="I46" s="296"/>
      <c r="J46" s="296"/>
      <c r="K46" s="296"/>
      <c r="L46" s="296"/>
      <c r="M46" s="296"/>
      <c r="N46" s="296"/>
      <c r="O46" s="296"/>
      <c r="P46" s="296"/>
      <c r="Q46" s="296"/>
      <c r="R46" s="296"/>
      <c r="S46" s="296"/>
      <c r="T46" s="552">
        <f t="shared" si="1"/>
        <v>2</v>
      </c>
      <c r="U46" s="569"/>
      <c r="V46" s="552">
        <f t="shared" ref="V46:V77" si="2">IF(U46="",IF(T46&gt;0,1,0),0)</f>
        <v>1</v>
      </c>
    </row>
    <row r="47" spans="1:22">
      <c r="A47" s="296"/>
      <c r="B47" s="296"/>
      <c r="C47" s="296"/>
      <c r="D47" s="296"/>
      <c r="E47" s="296"/>
      <c r="F47" s="296"/>
      <c r="G47" s="296"/>
      <c r="H47" s="296"/>
      <c r="I47" s="296"/>
      <c r="J47" s="296"/>
      <c r="K47" s="296"/>
      <c r="L47" s="296"/>
      <c r="M47" s="296"/>
      <c r="N47" s="296"/>
      <c r="O47" s="296"/>
      <c r="P47" s="296"/>
      <c r="Q47" s="296"/>
      <c r="R47" s="296"/>
      <c r="S47" s="296"/>
      <c r="T47" s="552">
        <f t="shared" ref="T47:T78" si="3">IF(B47="",T46,B47)</f>
        <v>2</v>
      </c>
      <c r="U47" s="569"/>
      <c r="V47" s="552">
        <f t="shared" si="2"/>
        <v>1</v>
      </c>
    </row>
    <row r="48" spans="1:22">
      <c r="A48" s="296"/>
      <c r="B48" s="296"/>
      <c r="C48" s="296"/>
      <c r="D48" s="296"/>
      <c r="E48" s="296"/>
      <c r="F48" s="296"/>
      <c r="G48" s="296"/>
      <c r="H48" s="296"/>
      <c r="I48" s="296"/>
      <c r="J48" s="296"/>
      <c r="K48" s="296"/>
      <c r="L48" s="296"/>
      <c r="M48" s="296"/>
      <c r="N48" s="296"/>
      <c r="O48" s="296"/>
      <c r="P48" s="296"/>
      <c r="Q48" s="296"/>
      <c r="R48" s="296"/>
      <c r="S48" s="296"/>
      <c r="T48" s="552">
        <f t="shared" si="3"/>
        <v>2</v>
      </c>
      <c r="U48" s="569"/>
      <c r="V48" s="552">
        <f t="shared" si="2"/>
        <v>1</v>
      </c>
    </row>
    <row r="49" spans="1:22">
      <c r="A49" s="296"/>
      <c r="B49" s="296"/>
      <c r="C49" s="296"/>
      <c r="D49" s="296"/>
      <c r="E49" s="296"/>
      <c r="F49" s="296"/>
      <c r="G49" s="296"/>
      <c r="H49" s="296"/>
      <c r="I49" s="296"/>
      <c r="J49" s="296"/>
      <c r="K49" s="296"/>
      <c r="L49" s="296"/>
      <c r="M49" s="296"/>
      <c r="N49" s="296"/>
      <c r="O49" s="296"/>
      <c r="P49" s="296"/>
      <c r="Q49" s="296"/>
      <c r="R49" s="296"/>
      <c r="S49" s="296"/>
      <c r="T49" s="552">
        <f t="shared" si="3"/>
        <v>2</v>
      </c>
      <c r="U49" s="569"/>
      <c r="V49" s="552">
        <f t="shared" si="2"/>
        <v>1</v>
      </c>
    </row>
    <row r="50" spans="1:22">
      <c r="A50" s="296"/>
      <c r="B50" s="296"/>
      <c r="C50" s="296"/>
      <c r="D50" s="296"/>
      <c r="E50" s="296"/>
      <c r="F50" s="296"/>
      <c r="G50" s="296"/>
      <c r="H50" s="296"/>
      <c r="I50" s="296"/>
      <c r="J50" s="296"/>
      <c r="K50" s="296"/>
      <c r="L50" s="296"/>
      <c r="M50" s="296"/>
      <c r="N50" s="296"/>
      <c r="O50" s="296"/>
      <c r="P50" s="296"/>
      <c r="Q50" s="296"/>
      <c r="R50" s="296"/>
      <c r="S50" s="296"/>
      <c r="T50" s="552">
        <f t="shared" si="3"/>
        <v>2</v>
      </c>
      <c r="U50" s="569"/>
      <c r="V50" s="552">
        <f t="shared" si="2"/>
        <v>1</v>
      </c>
    </row>
    <row r="51" spans="1:22">
      <c r="A51" s="296"/>
      <c r="B51" s="296"/>
      <c r="C51" s="296"/>
      <c r="D51" s="296"/>
      <c r="E51" s="296"/>
      <c r="F51" s="296"/>
      <c r="G51" s="296"/>
      <c r="H51" s="296"/>
      <c r="I51" s="296"/>
      <c r="J51" s="296"/>
      <c r="K51" s="296"/>
      <c r="L51" s="296"/>
      <c r="M51" s="296"/>
      <c r="N51" s="296"/>
      <c r="O51" s="296"/>
      <c r="P51" s="296"/>
      <c r="Q51" s="296"/>
      <c r="R51" s="296"/>
      <c r="S51" s="296"/>
      <c r="T51" s="552">
        <f t="shared" si="3"/>
        <v>2</v>
      </c>
      <c r="U51" s="569"/>
      <c r="V51" s="552">
        <f t="shared" si="2"/>
        <v>1</v>
      </c>
    </row>
    <row r="52" spans="1:22">
      <c r="A52" s="296"/>
      <c r="B52" s="296"/>
      <c r="C52" s="296"/>
      <c r="D52" s="296"/>
      <c r="E52" s="296"/>
      <c r="F52" s="296"/>
      <c r="G52" s="296"/>
      <c r="H52" s="296"/>
      <c r="I52" s="296"/>
      <c r="J52" s="296"/>
      <c r="K52" s="296"/>
      <c r="L52" s="296"/>
      <c r="M52" s="296"/>
      <c r="N52" s="296"/>
      <c r="O52" s="296"/>
      <c r="P52" s="296"/>
      <c r="Q52" s="296"/>
      <c r="R52" s="296"/>
      <c r="S52" s="296"/>
      <c r="T52" s="552">
        <f t="shared" si="3"/>
        <v>2</v>
      </c>
      <c r="U52" s="569"/>
      <c r="V52" s="552">
        <f t="shared" si="2"/>
        <v>1</v>
      </c>
    </row>
    <row r="53" spans="1:22">
      <c r="A53" s="296"/>
      <c r="B53" s="296"/>
      <c r="C53" s="296"/>
      <c r="D53" s="296"/>
      <c r="E53" s="296"/>
      <c r="F53" s="296"/>
      <c r="G53" s="296"/>
      <c r="H53" s="296"/>
      <c r="I53" s="296"/>
      <c r="J53" s="296"/>
      <c r="K53" s="296"/>
      <c r="L53" s="296"/>
      <c r="M53" s="296"/>
      <c r="N53" s="296"/>
      <c r="O53" s="296"/>
      <c r="P53" s="296"/>
      <c r="Q53" s="296"/>
      <c r="R53" s="296"/>
      <c r="S53" s="296"/>
      <c r="T53" s="552">
        <f t="shared" si="3"/>
        <v>2</v>
      </c>
      <c r="U53" s="569"/>
      <c r="V53" s="552">
        <f t="shared" si="2"/>
        <v>1</v>
      </c>
    </row>
    <row r="54" spans="1:22">
      <c r="A54" s="296"/>
      <c r="B54" s="296"/>
      <c r="C54" s="296"/>
      <c r="D54" s="296"/>
      <c r="E54" s="296"/>
      <c r="F54" s="296"/>
      <c r="G54" s="296"/>
      <c r="H54" s="296"/>
      <c r="I54" s="296"/>
      <c r="J54" s="296"/>
      <c r="K54" s="296"/>
      <c r="L54" s="296"/>
      <c r="M54" s="296"/>
      <c r="N54" s="296"/>
      <c r="O54" s="296"/>
      <c r="P54" s="296"/>
      <c r="Q54" s="296"/>
      <c r="R54" s="296"/>
      <c r="S54" s="296"/>
      <c r="T54" s="552">
        <f t="shared" si="3"/>
        <v>2</v>
      </c>
      <c r="U54" s="569"/>
      <c r="V54" s="552">
        <f t="shared" si="2"/>
        <v>1</v>
      </c>
    </row>
    <row r="55" spans="1:22">
      <c r="A55" s="296"/>
      <c r="B55" s="296"/>
      <c r="C55" s="296"/>
      <c r="D55" s="296"/>
      <c r="E55" s="296"/>
      <c r="F55" s="296"/>
      <c r="G55" s="296"/>
      <c r="H55" s="296"/>
      <c r="I55" s="296"/>
      <c r="J55" s="296"/>
      <c r="K55" s="296"/>
      <c r="L55" s="296"/>
      <c r="M55" s="296"/>
      <c r="N55" s="296"/>
      <c r="O55" s="296"/>
      <c r="P55" s="296"/>
      <c r="Q55" s="296"/>
      <c r="R55" s="296"/>
      <c r="S55" s="296"/>
      <c r="T55" s="552">
        <f t="shared" si="3"/>
        <v>2</v>
      </c>
      <c r="U55" s="569"/>
      <c r="V55" s="552">
        <f t="shared" si="2"/>
        <v>1</v>
      </c>
    </row>
    <row r="56" spans="1:22">
      <c r="A56" s="296"/>
      <c r="B56" s="296"/>
      <c r="C56" s="296"/>
      <c r="D56" s="296"/>
      <c r="E56" s="296"/>
      <c r="F56" s="296"/>
      <c r="G56" s="296"/>
      <c r="H56" s="296"/>
      <c r="I56" s="296"/>
      <c r="J56" s="296"/>
      <c r="K56" s="296"/>
      <c r="L56" s="296"/>
      <c r="M56" s="296"/>
      <c r="N56" s="296"/>
      <c r="O56" s="296"/>
      <c r="P56" s="296"/>
      <c r="Q56" s="296"/>
      <c r="R56" s="296"/>
      <c r="S56" s="296"/>
      <c r="T56" s="552">
        <f t="shared" si="3"/>
        <v>2</v>
      </c>
      <c r="U56" s="569"/>
      <c r="V56" s="552">
        <f t="shared" si="2"/>
        <v>1</v>
      </c>
    </row>
    <row r="57" spans="1:22">
      <c r="A57" s="296"/>
      <c r="B57" s="296"/>
      <c r="C57" s="296"/>
      <c r="D57" s="296"/>
      <c r="E57" s="296"/>
      <c r="F57" s="296"/>
      <c r="G57" s="296"/>
      <c r="H57" s="296"/>
      <c r="I57" s="296"/>
      <c r="J57" s="296"/>
      <c r="K57" s="296"/>
      <c r="L57" s="296"/>
      <c r="M57" s="296"/>
      <c r="N57" s="296"/>
      <c r="O57" s="296"/>
      <c r="P57" s="296"/>
      <c r="Q57" s="296"/>
      <c r="R57" s="296"/>
      <c r="S57" s="296"/>
      <c r="T57" s="552">
        <f t="shared" si="3"/>
        <v>2</v>
      </c>
      <c r="U57" s="569"/>
      <c r="V57" s="552">
        <f t="shared" si="2"/>
        <v>1</v>
      </c>
    </row>
    <row r="58" spans="1:22">
      <c r="A58" s="296"/>
      <c r="B58" s="296"/>
      <c r="C58" s="296"/>
      <c r="D58" s="296"/>
      <c r="E58" s="296"/>
      <c r="F58" s="296"/>
      <c r="G58" s="296"/>
      <c r="H58" s="296"/>
      <c r="I58" s="296"/>
      <c r="J58" s="296"/>
      <c r="K58" s="296"/>
      <c r="L58" s="296"/>
      <c r="M58" s="296"/>
      <c r="N58" s="296"/>
      <c r="O58" s="296"/>
      <c r="P58" s="296"/>
      <c r="Q58" s="296"/>
      <c r="R58" s="296"/>
      <c r="S58" s="296"/>
      <c r="T58" s="552">
        <f t="shared" si="3"/>
        <v>2</v>
      </c>
      <c r="U58" s="569"/>
      <c r="V58" s="552">
        <f t="shared" si="2"/>
        <v>1</v>
      </c>
    </row>
    <row r="59" spans="1:22">
      <c r="A59" s="296"/>
      <c r="B59" s="296"/>
      <c r="C59" s="296"/>
      <c r="D59" s="296"/>
      <c r="E59" s="296"/>
      <c r="F59" s="296"/>
      <c r="G59" s="296"/>
      <c r="H59" s="296"/>
      <c r="I59" s="296"/>
      <c r="J59" s="296"/>
      <c r="K59" s="296"/>
      <c r="L59" s="296"/>
      <c r="M59" s="296"/>
      <c r="N59" s="296"/>
      <c r="O59" s="296"/>
      <c r="P59" s="296"/>
      <c r="Q59" s="296"/>
      <c r="R59" s="296"/>
      <c r="S59" s="296"/>
      <c r="T59" s="552">
        <f t="shared" si="3"/>
        <v>2</v>
      </c>
      <c r="U59" s="569"/>
      <c r="V59" s="552">
        <f t="shared" si="2"/>
        <v>1</v>
      </c>
    </row>
    <row r="60" spans="1:22">
      <c r="A60" s="296"/>
      <c r="B60" s="296"/>
      <c r="C60" s="296"/>
      <c r="D60" s="296"/>
      <c r="E60" s="296"/>
      <c r="F60" s="296"/>
      <c r="G60" s="296"/>
      <c r="H60" s="296"/>
      <c r="I60" s="296"/>
      <c r="J60" s="296"/>
      <c r="K60" s="296"/>
      <c r="L60" s="296"/>
      <c r="M60" s="296"/>
      <c r="N60" s="296"/>
      <c r="O60" s="296"/>
      <c r="P60" s="296"/>
      <c r="Q60" s="296"/>
      <c r="R60" s="296"/>
      <c r="S60" s="296"/>
      <c r="T60" s="552">
        <f t="shared" si="3"/>
        <v>2</v>
      </c>
      <c r="U60" s="569"/>
      <c r="V60" s="552">
        <f t="shared" si="2"/>
        <v>1</v>
      </c>
    </row>
    <row r="61" spans="1:22">
      <c r="A61" s="296"/>
      <c r="B61" s="296"/>
      <c r="C61" s="296"/>
      <c r="D61" s="296"/>
      <c r="E61" s="296"/>
      <c r="F61" s="296"/>
      <c r="G61" s="296"/>
      <c r="H61" s="296"/>
      <c r="I61" s="296"/>
      <c r="J61" s="296"/>
      <c r="K61" s="296"/>
      <c r="L61" s="296"/>
      <c r="M61" s="296"/>
      <c r="N61" s="296"/>
      <c r="O61" s="296"/>
      <c r="P61" s="296"/>
      <c r="Q61" s="296"/>
      <c r="R61" s="296"/>
      <c r="S61" s="296"/>
      <c r="T61" s="552">
        <f t="shared" si="3"/>
        <v>2</v>
      </c>
      <c r="U61" s="569"/>
      <c r="V61" s="552">
        <f t="shared" si="2"/>
        <v>1</v>
      </c>
    </row>
    <row r="62" spans="1:22">
      <c r="A62" s="296"/>
      <c r="B62" s="296"/>
      <c r="C62" s="296"/>
      <c r="D62" s="296"/>
      <c r="E62" s="296"/>
      <c r="F62" s="296"/>
      <c r="G62" s="296"/>
      <c r="H62" s="296"/>
      <c r="I62" s="296"/>
      <c r="J62" s="296"/>
      <c r="K62" s="296"/>
      <c r="L62" s="296"/>
      <c r="M62" s="296"/>
      <c r="N62" s="296"/>
      <c r="O62" s="296"/>
      <c r="P62" s="296"/>
      <c r="Q62" s="296"/>
      <c r="R62" s="296"/>
      <c r="S62" s="296"/>
      <c r="T62" s="552">
        <f t="shared" si="3"/>
        <v>2</v>
      </c>
      <c r="U62" s="569"/>
      <c r="V62" s="552">
        <f t="shared" si="2"/>
        <v>1</v>
      </c>
    </row>
    <row r="63" spans="1:22">
      <c r="A63" s="296"/>
      <c r="B63" s="296"/>
      <c r="C63" s="296"/>
      <c r="D63" s="296"/>
      <c r="E63" s="296"/>
      <c r="F63" s="296"/>
      <c r="G63" s="296"/>
      <c r="H63" s="296"/>
      <c r="I63" s="296"/>
      <c r="J63" s="296"/>
      <c r="K63" s="296"/>
      <c r="L63" s="296"/>
      <c r="M63" s="296"/>
      <c r="N63" s="296"/>
      <c r="O63" s="296"/>
      <c r="P63" s="296"/>
      <c r="Q63" s="296"/>
      <c r="R63" s="296"/>
      <c r="S63" s="296"/>
      <c r="T63" s="552">
        <f t="shared" si="3"/>
        <v>2</v>
      </c>
      <c r="U63" s="569"/>
      <c r="V63" s="552">
        <f t="shared" si="2"/>
        <v>1</v>
      </c>
    </row>
    <row r="64" spans="1:22">
      <c r="A64" s="296"/>
      <c r="B64" s="296"/>
      <c r="C64" s="296"/>
      <c r="D64" s="296"/>
      <c r="E64" s="296"/>
      <c r="F64" s="296"/>
      <c r="G64" s="296"/>
      <c r="H64" s="296"/>
      <c r="I64" s="296"/>
      <c r="J64" s="296"/>
      <c r="K64" s="296"/>
      <c r="L64" s="296"/>
      <c r="M64" s="296"/>
      <c r="N64" s="296"/>
      <c r="O64" s="296"/>
      <c r="P64" s="296"/>
      <c r="Q64" s="296"/>
      <c r="R64" s="296"/>
      <c r="S64" s="296"/>
      <c r="T64" s="552">
        <f t="shared" si="3"/>
        <v>2</v>
      </c>
      <c r="U64" s="569"/>
      <c r="V64" s="552">
        <f t="shared" si="2"/>
        <v>1</v>
      </c>
    </row>
    <row r="65" spans="1:22">
      <c r="A65" s="296"/>
      <c r="B65" s="296"/>
      <c r="C65" s="296"/>
      <c r="D65" s="296"/>
      <c r="E65" s="296"/>
      <c r="F65" s="296"/>
      <c r="G65" s="296"/>
      <c r="H65" s="296"/>
      <c r="I65" s="296"/>
      <c r="J65" s="296"/>
      <c r="K65" s="296"/>
      <c r="L65" s="296"/>
      <c r="M65" s="296"/>
      <c r="N65" s="296"/>
      <c r="O65" s="296"/>
      <c r="P65" s="296"/>
      <c r="Q65" s="296"/>
      <c r="R65" s="296"/>
      <c r="S65" s="296"/>
      <c r="T65" s="552">
        <f t="shared" si="3"/>
        <v>2</v>
      </c>
      <c r="U65" s="569"/>
      <c r="V65" s="552">
        <f t="shared" si="2"/>
        <v>1</v>
      </c>
    </row>
    <row r="66" spans="1:22">
      <c r="A66" s="296"/>
      <c r="B66" s="296"/>
      <c r="C66" s="296"/>
      <c r="D66" s="296"/>
      <c r="E66" s="296"/>
      <c r="F66" s="296"/>
      <c r="G66" s="296"/>
      <c r="H66" s="296"/>
      <c r="I66" s="296"/>
      <c r="J66" s="296"/>
      <c r="K66" s="296"/>
      <c r="L66" s="296"/>
      <c r="M66" s="296"/>
      <c r="N66" s="296"/>
      <c r="O66" s="296"/>
      <c r="P66" s="296"/>
      <c r="Q66" s="296"/>
      <c r="R66" s="296"/>
      <c r="S66" s="296"/>
      <c r="T66" s="552">
        <f t="shared" si="3"/>
        <v>2</v>
      </c>
      <c r="U66" s="569"/>
      <c r="V66" s="552">
        <f t="shared" si="2"/>
        <v>1</v>
      </c>
    </row>
    <row r="67" spans="1:22">
      <c r="A67" s="296"/>
      <c r="B67" s="296"/>
      <c r="C67" s="296"/>
      <c r="D67" s="296"/>
      <c r="E67" s="296"/>
      <c r="F67" s="296"/>
      <c r="G67" s="296"/>
      <c r="H67" s="296"/>
      <c r="I67" s="296"/>
      <c r="J67" s="296"/>
      <c r="K67" s="296"/>
      <c r="L67" s="296"/>
      <c r="M67" s="296"/>
      <c r="N67" s="296"/>
      <c r="O67" s="296"/>
      <c r="P67" s="296"/>
      <c r="Q67" s="296"/>
      <c r="R67" s="296"/>
      <c r="S67" s="296"/>
      <c r="T67" s="552">
        <f t="shared" si="3"/>
        <v>2</v>
      </c>
      <c r="U67" s="569"/>
      <c r="V67" s="552">
        <f t="shared" si="2"/>
        <v>1</v>
      </c>
    </row>
    <row r="68" spans="1:22">
      <c r="A68" s="296"/>
      <c r="B68" s="296"/>
      <c r="C68" s="296"/>
      <c r="D68" s="296"/>
      <c r="E68" s="296"/>
      <c r="F68" s="296"/>
      <c r="G68" s="296"/>
      <c r="H68" s="296"/>
      <c r="I68" s="296"/>
      <c r="J68" s="296"/>
      <c r="K68" s="296"/>
      <c r="L68" s="296"/>
      <c r="M68" s="296"/>
      <c r="N68" s="296"/>
      <c r="O68" s="296"/>
      <c r="P68" s="296"/>
      <c r="Q68" s="296"/>
      <c r="R68" s="296"/>
      <c r="S68" s="296"/>
      <c r="T68" s="552">
        <f t="shared" si="3"/>
        <v>2</v>
      </c>
      <c r="U68" s="569"/>
      <c r="V68" s="552">
        <f t="shared" si="2"/>
        <v>1</v>
      </c>
    </row>
    <row r="69" spans="1:22">
      <c r="A69" s="296"/>
      <c r="B69" s="296"/>
      <c r="C69" s="296"/>
      <c r="D69" s="296"/>
      <c r="E69" s="296"/>
      <c r="F69" s="296"/>
      <c r="G69" s="296"/>
      <c r="H69" s="296"/>
      <c r="I69" s="296"/>
      <c r="J69" s="296"/>
      <c r="K69" s="296"/>
      <c r="L69" s="296"/>
      <c r="M69" s="296"/>
      <c r="N69" s="296"/>
      <c r="O69" s="296"/>
      <c r="P69" s="296"/>
      <c r="Q69" s="296"/>
      <c r="R69" s="296"/>
      <c r="S69" s="296"/>
      <c r="T69" s="552">
        <f t="shared" si="3"/>
        <v>2</v>
      </c>
      <c r="U69" s="569"/>
      <c r="V69" s="552">
        <f t="shared" si="2"/>
        <v>1</v>
      </c>
    </row>
    <row r="70" spans="1:22">
      <c r="A70" s="296"/>
      <c r="B70" s="296"/>
      <c r="C70" s="296"/>
      <c r="D70" s="296"/>
      <c r="E70" s="296"/>
      <c r="F70" s="296"/>
      <c r="G70" s="296"/>
      <c r="H70" s="296"/>
      <c r="I70" s="296"/>
      <c r="J70" s="296"/>
      <c r="K70" s="296"/>
      <c r="L70" s="296"/>
      <c r="M70" s="296"/>
      <c r="N70" s="296"/>
      <c r="O70" s="296"/>
      <c r="P70" s="296"/>
      <c r="Q70" s="296"/>
      <c r="R70" s="296"/>
      <c r="S70" s="296"/>
      <c r="T70" s="552">
        <f t="shared" si="3"/>
        <v>2</v>
      </c>
      <c r="U70" s="569"/>
      <c r="V70" s="552">
        <f t="shared" si="2"/>
        <v>1</v>
      </c>
    </row>
    <row r="71" spans="1:22">
      <c r="A71" s="296"/>
      <c r="B71" s="296"/>
      <c r="C71" s="296"/>
      <c r="D71" s="296"/>
      <c r="E71" s="296"/>
      <c r="F71" s="296"/>
      <c r="G71" s="296"/>
      <c r="H71" s="296"/>
      <c r="I71" s="296"/>
      <c r="J71" s="296"/>
      <c r="K71" s="296"/>
      <c r="L71" s="296"/>
      <c r="M71" s="296"/>
      <c r="N71" s="296"/>
      <c r="O71" s="296"/>
      <c r="P71" s="296"/>
      <c r="Q71" s="296"/>
      <c r="R71" s="296"/>
      <c r="S71" s="296"/>
      <c r="T71" s="552">
        <f t="shared" si="3"/>
        <v>2</v>
      </c>
      <c r="U71" s="569"/>
      <c r="V71" s="552">
        <f t="shared" si="2"/>
        <v>1</v>
      </c>
    </row>
    <row r="72" spans="1:22">
      <c r="A72" s="296"/>
      <c r="B72" s="296"/>
      <c r="C72" s="296"/>
      <c r="D72" s="296"/>
      <c r="E72" s="296"/>
      <c r="F72" s="296"/>
      <c r="G72" s="296"/>
      <c r="H72" s="296"/>
      <c r="I72" s="296"/>
      <c r="J72" s="296"/>
      <c r="K72" s="296"/>
      <c r="L72" s="296"/>
      <c r="M72" s="296"/>
      <c r="N72" s="296"/>
      <c r="O72" s="296"/>
      <c r="P72" s="296"/>
      <c r="Q72" s="296"/>
      <c r="R72" s="296"/>
      <c r="S72" s="296"/>
      <c r="T72" s="552">
        <f t="shared" si="3"/>
        <v>2</v>
      </c>
      <c r="U72" s="569"/>
      <c r="V72" s="552">
        <f t="shared" si="2"/>
        <v>1</v>
      </c>
    </row>
    <row r="73" spans="1:22">
      <c r="A73" s="296"/>
      <c r="B73" s="296"/>
      <c r="C73" s="296"/>
      <c r="D73" s="296"/>
      <c r="E73" s="296"/>
      <c r="F73" s="296"/>
      <c r="G73" s="296"/>
      <c r="H73" s="296"/>
      <c r="I73" s="296"/>
      <c r="J73" s="296"/>
      <c r="K73" s="296"/>
      <c r="L73" s="296"/>
      <c r="M73" s="296"/>
      <c r="N73" s="296"/>
      <c r="O73" s="296"/>
      <c r="P73" s="296"/>
      <c r="Q73" s="296"/>
      <c r="R73" s="296"/>
      <c r="S73" s="296"/>
      <c r="T73" s="552">
        <f t="shared" si="3"/>
        <v>2</v>
      </c>
      <c r="U73" s="569"/>
      <c r="V73" s="552">
        <f t="shared" si="2"/>
        <v>1</v>
      </c>
    </row>
    <row r="74" spans="1:22">
      <c r="A74" s="296"/>
      <c r="B74" s="296"/>
      <c r="C74" s="296"/>
      <c r="D74" s="296"/>
      <c r="E74" s="296"/>
      <c r="F74" s="296"/>
      <c r="G74" s="296"/>
      <c r="H74" s="296"/>
      <c r="I74" s="296"/>
      <c r="J74" s="296"/>
      <c r="K74" s="296"/>
      <c r="L74" s="296"/>
      <c r="M74" s="296"/>
      <c r="N74" s="296"/>
      <c r="O74" s="296"/>
      <c r="P74" s="296"/>
      <c r="Q74" s="296"/>
      <c r="R74" s="296"/>
      <c r="S74" s="296"/>
      <c r="T74" s="552">
        <f t="shared" si="3"/>
        <v>2</v>
      </c>
      <c r="U74" s="569"/>
      <c r="V74" s="552">
        <f t="shared" si="2"/>
        <v>1</v>
      </c>
    </row>
    <row r="75" spans="1:22">
      <c r="A75" s="296"/>
      <c r="B75" s="296"/>
      <c r="C75" s="296"/>
      <c r="D75" s="296"/>
      <c r="E75" s="296"/>
      <c r="F75" s="296"/>
      <c r="G75" s="296"/>
      <c r="H75" s="296"/>
      <c r="I75" s="296"/>
      <c r="J75" s="296"/>
      <c r="K75" s="296"/>
      <c r="L75" s="296"/>
      <c r="M75" s="296"/>
      <c r="N75" s="296"/>
      <c r="O75" s="296"/>
      <c r="P75" s="296"/>
      <c r="Q75" s="296"/>
      <c r="R75" s="296"/>
      <c r="S75" s="296"/>
      <c r="T75" s="552">
        <f t="shared" si="3"/>
        <v>2</v>
      </c>
      <c r="U75" s="569"/>
      <c r="V75" s="552">
        <f t="shared" si="2"/>
        <v>1</v>
      </c>
    </row>
    <row r="76" spans="1:22">
      <c r="A76" s="296"/>
      <c r="B76" s="296"/>
      <c r="C76" s="296"/>
      <c r="D76" s="296"/>
      <c r="E76" s="296"/>
      <c r="F76" s="296"/>
      <c r="G76" s="296"/>
      <c r="H76" s="296"/>
      <c r="I76" s="296"/>
      <c r="J76" s="296"/>
      <c r="K76" s="296"/>
      <c r="L76" s="296"/>
      <c r="M76" s="296"/>
      <c r="N76" s="296"/>
      <c r="O76" s="296"/>
      <c r="P76" s="296"/>
      <c r="Q76" s="296"/>
      <c r="R76" s="296"/>
      <c r="S76" s="296"/>
      <c r="T76" s="552">
        <f t="shared" si="3"/>
        <v>2</v>
      </c>
      <c r="U76" s="569"/>
      <c r="V76" s="552">
        <f t="shared" si="2"/>
        <v>1</v>
      </c>
    </row>
    <row r="77" spans="1:22">
      <c r="A77" s="296"/>
      <c r="B77" s="296"/>
      <c r="C77" s="296"/>
      <c r="D77" s="296"/>
      <c r="E77" s="296"/>
      <c r="F77" s="296"/>
      <c r="G77" s="296"/>
      <c r="H77" s="296"/>
      <c r="I77" s="296"/>
      <c r="J77" s="296"/>
      <c r="K77" s="296"/>
      <c r="L77" s="296"/>
      <c r="M77" s="296"/>
      <c r="N77" s="296"/>
      <c r="O77" s="296"/>
      <c r="P77" s="296"/>
      <c r="Q77" s="296"/>
      <c r="R77" s="296"/>
      <c r="S77" s="296"/>
      <c r="T77" s="552">
        <f t="shared" si="3"/>
        <v>2</v>
      </c>
      <c r="U77" s="569"/>
      <c r="V77" s="552">
        <f t="shared" si="2"/>
        <v>1</v>
      </c>
    </row>
    <row r="78" spans="1:22">
      <c r="A78" s="296"/>
      <c r="B78" s="296"/>
      <c r="C78" s="296"/>
      <c r="D78" s="296"/>
      <c r="E78" s="296"/>
      <c r="F78" s="296"/>
      <c r="G78" s="296"/>
      <c r="H78" s="296"/>
      <c r="I78" s="296"/>
      <c r="J78" s="296"/>
      <c r="K78" s="296"/>
      <c r="L78" s="296"/>
      <c r="M78" s="296"/>
      <c r="N78" s="296"/>
      <c r="O78" s="296"/>
      <c r="P78" s="296"/>
      <c r="Q78" s="296"/>
      <c r="R78" s="296"/>
      <c r="S78" s="296"/>
      <c r="T78" s="552">
        <f t="shared" si="3"/>
        <v>2</v>
      </c>
      <c r="U78" s="569"/>
      <c r="V78" s="552">
        <f t="shared" ref="V78:V109" si="4">IF(U78="",IF(T78&gt;0,1,0),0)</f>
        <v>1</v>
      </c>
    </row>
    <row r="79" spans="1:22">
      <c r="A79" s="296"/>
      <c r="B79" s="296"/>
      <c r="C79" s="296"/>
      <c r="D79" s="296"/>
      <c r="E79" s="296"/>
      <c r="F79" s="296"/>
      <c r="G79" s="296"/>
      <c r="H79" s="296"/>
      <c r="I79" s="296"/>
      <c r="J79" s="296"/>
      <c r="K79" s="296"/>
      <c r="L79" s="296"/>
      <c r="M79" s="296"/>
      <c r="N79" s="296"/>
      <c r="O79" s="296"/>
      <c r="P79" s="296"/>
      <c r="Q79" s="296"/>
      <c r="R79" s="296"/>
      <c r="S79" s="296"/>
      <c r="T79" s="552">
        <f t="shared" ref="T79:T110" si="5">IF(B79="",T78,B79)</f>
        <v>2</v>
      </c>
      <c r="U79" s="569"/>
      <c r="V79" s="552">
        <f t="shared" si="4"/>
        <v>1</v>
      </c>
    </row>
    <row r="80" spans="1:22">
      <c r="A80" s="296"/>
      <c r="B80" s="296"/>
      <c r="C80" s="296"/>
      <c r="D80" s="296"/>
      <c r="E80" s="296"/>
      <c r="F80" s="296"/>
      <c r="G80" s="296"/>
      <c r="H80" s="296"/>
      <c r="I80" s="296"/>
      <c r="J80" s="296"/>
      <c r="K80" s="296"/>
      <c r="L80" s="296"/>
      <c r="M80" s="296"/>
      <c r="N80" s="296"/>
      <c r="O80" s="296"/>
      <c r="P80" s="296"/>
      <c r="Q80" s="296"/>
      <c r="R80" s="296"/>
      <c r="S80" s="296"/>
      <c r="T80" s="552">
        <f t="shared" si="5"/>
        <v>2</v>
      </c>
      <c r="U80" s="569"/>
      <c r="V80" s="552">
        <f t="shared" si="4"/>
        <v>1</v>
      </c>
    </row>
    <row r="81" spans="1:22">
      <c r="A81" s="296"/>
      <c r="B81" s="296"/>
      <c r="C81" s="296"/>
      <c r="D81" s="296"/>
      <c r="E81" s="296"/>
      <c r="F81" s="296"/>
      <c r="G81" s="296"/>
      <c r="H81" s="296"/>
      <c r="I81" s="296"/>
      <c r="J81" s="296"/>
      <c r="K81" s="296"/>
      <c r="L81" s="296"/>
      <c r="M81" s="296"/>
      <c r="N81" s="296"/>
      <c r="O81" s="296"/>
      <c r="P81" s="296"/>
      <c r="Q81" s="296"/>
      <c r="R81" s="296"/>
      <c r="S81" s="296"/>
      <c r="T81" s="552">
        <f t="shared" si="5"/>
        <v>2</v>
      </c>
      <c r="U81" s="569"/>
      <c r="V81" s="552">
        <f t="shared" si="4"/>
        <v>1</v>
      </c>
    </row>
    <row r="82" spans="1:22">
      <c r="A82" s="296"/>
      <c r="B82" s="296"/>
      <c r="C82" s="296"/>
      <c r="D82" s="296"/>
      <c r="E82" s="296"/>
      <c r="F82" s="296"/>
      <c r="G82" s="296"/>
      <c r="H82" s="296"/>
      <c r="I82" s="296"/>
      <c r="J82" s="296"/>
      <c r="K82" s="296"/>
      <c r="L82" s="296"/>
      <c r="M82" s="296"/>
      <c r="N82" s="296"/>
      <c r="O82" s="296"/>
      <c r="P82" s="296"/>
      <c r="Q82" s="296"/>
      <c r="R82" s="296"/>
      <c r="S82" s="296"/>
      <c r="T82" s="552">
        <f t="shared" si="5"/>
        <v>2</v>
      </c>
      <c r="U82" s="569"/>
      <c r="V82" s="552">
        <f t="shared" si="4"/>
        <v>1</v>
      </c>
    </row>
    <row r="83" spans="1:22">
      <c r="A83" s="296"/>
      <c r="B83" s="296"/>
      <c r="C83" s="296"/>
      <c r="D83" s="296"/>
      <c r="E83" s="296"/>
      <c r="F83" s="296"/>
      <c r="G83" s="296"/>
      <c r="H83" s="296"/>
      <c r="I83" s="296"/>
      <c r="J83" s="296"/>
      <c r="K83" s="296"/>
      <c r="L83" s="296"/>
      <c r="M83" s="296"/>
      <c r="N83" s="296"/>
      <c r="O83" s="296"/>
      <c r="P83" s="296"/>
      <c r="Q83" s="296"/>
      <c r="R83" s="296"/>
      <c r="S83" s="296"/>
      <c r="T83" s="552">
        <f t="shared" si="5"/>
        <v>2</v>
      </c>
      <c r="U83" s="569"/>
      <c r="V83" s="552">
        <f t="shared" si="4"/>
        <v>1</v>
      </c>
    </row>
    <row r="84" spans="1:22">
      <c r="A84" s="296"/>
      <c r="B84" s="296"/>
      <c r="C84" s="296"/>
      <c r="D84" s="296"/>
      <c r="E84" s="296"/>
      <c r="F84" s="296"/>
      <c r="G84" s="296"/>
      <c r="H84" s="296"/>
      <c r="I84" s="296"/>
      <c r="J84" s="296"/>
      <c r="K84" s="296"/>
      <c r="L84" s="296"/>
      <c r="M84" s="296"/>
      <c r="N84" s="296"/>
      <c r="O84" s="296"/>
      <c r="P84" s="296"/>
      <c r="Q84" s="296"/>
      <c r="R84" s="296"/>
      <c r="S84" s="296"/>
      <c r="T84" s="552">
        <f t="shared" si="5"/>
        <v>2</v>
      </c>
      <c r="U84" s="569"/>
      <c r="V84" s="552">
        <f t="shared" si="4"/>
        <v>1</v>
      </c>
    </row>
    <row r="85" spans="1:22">
      <c r="A85" s="296"/>
      <c r="B85" s="296"/>
      <c r="C85" s="296"/>
      <c r="D85" s="296"/>
      <c r="E85" s="296"/>
      <c r="F85" s="296"/>
      <c r="G85" s="296"/>
      <c r="H85" s="296"/>
      <c r="I85" s="296"/>
      <c r="J85" s="296"/>
      <c r="K85" s="296"/>
      <c r="L85" s="296"/>
      <c r="M85" s="296"/>
      <c r="N85" s="296"/>
      <c r="O85" s="296"/>
      <c r="P85" s="296"/>
      <c r="Q85" s="296"/>
      <c r="R85" s="296"/>
      <c r="S85" s="296"/>
      <c r="T85" s="552">
        <f t="shared" si="5"/>
        <v>2</v>
      </c>
      <c r="U85" s="569"/>
      <c r="V85" s="552">
        <f t="shared" si="4"/>
        <v>1</v>
      </c>
    </row>
    <row r="86" spans="1:22">
      <c r="A86" s="296"/>
      <c r="B86" s="296"/>
      <c r="C86" s="296"/>
      <c r="D86" s="296"/>
      <c r="E86" s="296"/>
      <c r="F86" s="296"/>
      <c r="G86" s="296"/>
      <c r="H86" s="296"/>
      <c r="I86" s="296"/>
      <c r="J86" s="296"/>
      <c r="K86" s="296"/>
      <c r="L86" s="296"/>
      <c r="M86" s="296"/>
      <c r="N86" s="296"/>
      <c r="O86" s="296"/>
      <c r="P86" s="296"/>
      <c r="Q86" s="296"/>
      <c r="R86" s="296"/>
      <c r="S86" s="296"/>
      <c r="T86" s="552">
        <f t="shared" si="5"/>
        <v>2</v>
      </c>
      <c r="U86" s="569"/>
      <c r="V86" s="552">
        <f t="shared" si="4"/>
        <v>1</v>
      </c>
    </row>
    <row r="87" spans="1:22">
      <c r="A87" s="296"/>
      <c r="B87" s="296"/>
      <c r="C87" s="296"/>
      <c r="D87" s="296"/>
      <c r="E87" s="296"/>
      <c r="F87" s="296"/>
      <c r="G87" s="296"/>
      <c r="H87" s="296"/>
      <c r="I87" s="296"/>
      <c r="J87" s="296"/>
      <c r="K87" s="296"/>
      <c r="L87" s="296"/>
      <c r="M87" s="296"/>
      <c r="N87" s="296"/>
      <c r="O87" s="296"/>
      <c r="P87" s="296"/>
      <c r="Q87" s="296"/>
      <c r="R87" s="296"/>
      <c r="S87" s="296"/>
      <c r="T87" s="552">
        <f t="shared" si="5"/>
        <v>2</v>
      </c>
      <c r="U87" s="569"/>
      <c r="V87" s="552">
        <f t="shared" si="4"/>
        <v>1</v>
      </c>
    </row>
    <row r="88" spans="1:22">
      <c r="A88" s="296"/>
      <c r="B88" s="296"/>
      <c r="C88" s="296"/>
      <c r="D88" s="296"/>
      <c r="E88" s="296"/>
      <c r="F88" s="296"/>
      <c r="G88" s="296"/>
      <c r="H88" s="296"/>
      <c r="I88" s="296"/>
      <c r="J88" s="296"/>
      <c r="K88" s="296"/>
      <c r="L88" s="296"/>
      <c r="M88" s="296"/>
      <c r="N88" s="296"/>
      <c r="O88" s="296"/>
      <c r="P88" s="296"/>
      <c r="Q88" s="296"/>
      <c r="R88" s="296"/>
      <c r="S88" s="296"/>
      <c r="T88" s="552">
        <f t="shared" si="5"/>
        <v>2</v>
      </c>
      <c r="U88" s="569"/>
      <c r="V88" s="552">
        <f t="shared" si="4"/>
        <v>1</v>
      </c>
    </row>
    <row r="89" spans="1:22">
      <c r="A89" s="296"/>
      <c r="B89" s="296"/>
      <c r="C89" s="296"/>
      <c r="D89" s="296"/>
      <c r="E89" s="296"/>
      <c r="F89" s="296"/>
      <c r="G89" s="296"/>
      <c r="H89" s="296"/>
      <c r="I89" s="296"/>
      <c r="J89" s="296"/>
      <c r="K89" s="296"/>
      <c r="L89" s="296"/>
      <c r="M89" s="296"/>
      <c r="N89" s="296"/>
      <c r="O89" s="296"/>
      <c r="P89" s="296"/>
      <c r="Q89" s="296"/>
      <c r="R89" s="296"/>
      <c r="S89" s="296"/>
      <c r="T89" s="552">
        <f t="shared" si="5"/>
        <v>2</v>
      </c>
      <c r="U89" s="569"/>
      <c r="V89" s="552">
        <f t="shared" si="4"/>
        <v>1</v>
      </c>
    </row>
    <row r="90" spans="1:22">
      <c r="A90" s="296"/>
      <c r="B90" s="296"/>
      <c r="C90" s="296"/>
      <c r="D90" s="296"/>
      <c r="E90" s="296"/>
      <c r="F90" s="296"/>
      <c r="G90" s="296"/>
      <c r="H90" s="296"/>
      <c r="I90" s="296"/>
      <c r="J90" s="296"/>
      <c r="K90" s="296"/>
      <c r="L90" s="296"/>
      <c r="M90" s="296"/>
      <c r="N90" s="296"/>
      <c r="O90" s="296"/>
      <c r="P90" s="296"/>
      <c r="Q90" s="296"/>
      <c r="R90" s="296"/>
      <c r="S90" s="296"/>
      <c r="T90" s="552">
        <f t="shared" si="5"/>
        <v>2</v>
      </c>
      <c r="U90" s="569"/>
      <c r="V90" s="552">
        <f t="shared" si="4"/>
        <v>1</v>
      </c>
    </row>
    <row r="91" spans="1:22">
      <c r="A91" s="296"/>
      <c r="B91" s="296"/>
      <c r="C91" s="296"/>
      <c r="D91" s="296"/>
      <c r="E91" s="296"/>
      <c r="F91" s="296"/>
      <c r="G91" s="296"/>
      <c r="H91" s="296"/>
      <c r="I91" s="296"/>
      <c r="J91" s="296"/>
      <c r="K91" s="296"/>
      <c r="L91" s="296"/>
      <c r="M91" s="296"/>
      <c r="N91" s="296"/>
      <c r="O91" s="296"/>
      <c r="P91" s="296"/>
      <c r="Q91" s="296"/>
      <c r="R91" s="296"/>
      <c r="S91" s="296"/>
      <c r="T91" s="552">
        <f t="shared" si="5"/>
        <v>2</v>
      </c>
      <c r="U91" s="569"/>
      <c r="V91" s="552">
        <f t="shared" si="4"/>
        <v>1</v>
      </c>
    </row>
    <row r="92" spans="1:22">
      <c r="A92" s="296"/>
      <c r="B92" s="296"/>
      <c r="C92" s="296"/>
      <c r="D92" s="296"/>
      <c r="E92" s="296"/>
      <c r="F92" s="296"/>
      <c r="G92" s="296"/>
      <c r="H92" s="296"/>
      <c r="I92" s="296"/>
      <c r="J92" s="296"/>
      <c r="K92" s="296"/>
      <c r="L92" s="296"/>
      <c r="M92" s="296"/>
      <c r="N92" s="296"/>
      <c r="O92" s="296"/>
      <c r="P92" s="296"/>
      <c r="Q92" s="296"/>
      <c r="R92" s="296"/>
      <c r="S92" s="296"/>
      <c r="T92" s="552">
        <f t="shared" si="5"/>
        <v>2</v>
      </c>
      <c r="U92" s="569"/>
      <c r="V92" s="552">
        <f t="shared" si="4"/>
        <v>1</v>
      </c>
    </row>
    <row r="93" spans="1:22">
      <c r="A93" s="296"/>
      <c r="B93" s="296"/>
      <c r="C93" s="296"/>
      <c r="D93" s="296"/>
      <c r="E93" s="296"/>
      <c r="F93" s="296"/>
      <c r="G93" s="296"/>
      <c r="H93" s="296"/>
      <c r="I93" s="296"/>
      <c r="J93" s="296"/>
      <c r="K93" s="296"/>
      <c r="L93" s="296"/>
      <c r="M93" s="296"/>
      <c r="N93" s="296"/>
      <c r="O93" s="296"/>
      <c r="P93" s="296"/>
      <c r="Q93" s="296"/>
      <c r="R93" s="296"/>
      <c r="S93" s="296"/>
      <c r="T93" s="552">
        <f t="shared" si="5"/>
        <v>2</v>
      </c>
      <c r="U93" s="569"/>
      <c r="V93" s="552">
        <f t="shared" si="4"/>
        <v>1</v>
      </c>
    </row>
    <row r="94" spans="1:22">
      <c r="A94" s="296"/>
      <c r="B94" s="296"/>
      <c r="C94" s="296"/>
      <c r="D94" s="296"/>
      <c r="E94" s="296"/>
      <c r="F94" s="296"/>
      <c r="G94" s="296"/>
      <c r="H94" s="296"/>
      <c r="I94" s="296"/>
      <c r="J94" s="296"/>
      <c r="K94" s="296"/>
      <c r="L94" s="296"/>
      <c r="M94" s="296"/>
      <c r="N94" s="296"/>
      <c r="O94" s="296"/>
      <c r="P94" s="296"/>
      <c r="Q94" s="296"/>
      <c r="R94" s="296"/>
      <c r="S94" s="296"/>
      <c r="T94" s="552">
        <f t="shared" si="5"/>
        <v>2</v>
      </c>
      <c r="U94" s="569"/>
      <c r="V94" s="552">
        <f t="shared" si="4"/>
        <v>1</v>
      </c>
    </row>
    <row r="95" spans="1:22">
      <c r="A95" s="296"/>
      <c r="B95" s="296"/>
      <c r="C95" s="296"/>
      <c r="D95" s="296"/>
      <c r="E95" s="296"/>
      <c r="F95" s="296"/>
      <c r="G95" s="296"/>
      <c r="H95" s="296"/>
      <c r="I95" s="296"/>
      <c r="J95" s="296"/>
      <c r="K95" s="296"/>
      <c r="L95" s="296"/>
      <c r="M95" s="296"/>
      <c r="N95" s="296"/>
      <c r="O95" s="296"/>
      <c r="P95" s="296"/>
      <c r="Q95" s="296"/>
      <c r="R95" s="296"/>
      <c r="S95" s="296"/>
      <c r="T95" s="552">
        <f t="shared" si="5"/>
        <v>2</v>
      </c>
      <c r="U95" s="569"/>
      <c r="V95" s="552">
        <f t="shared" si="4"/>
        <v>1</v>
      </c>
    </row>
    <row r="96" spans="1:22">
      <c r="A96" s="296"/>
      <c r="B96" s="296"/>
      <c r="C96" s="296"/>
      <c r="D96" s="296"/>
      <c r="E96" s="296"/>
      <c r="F96" s="296"/>
      <c r="G96" s="296"/>
      <c r="H96" s="296"/>
      <c r="I96" s="296"/>
      <c r="J96" s="296"/>
      <c r="K96" s="296"/>
      <c r="L96" s="296"/>
      <c r="M96" s="296"/>
      <c r="N96" s="296"/>
      <c r="O96" s="296"/>
      <c r="P96" s="296"/>
      <c r="Q96" s="296"/>
      <c r="R96" s="296"/>
      <c r="S96" s="296"/>
      <c r="T96" s="552">
        <f t="shared" si="5"/>
        <v>2</v>
      </c>
      <c r="U96" s="569"/>
      <c r="V96" s="552">
        <f t="shared" si="4"/>
        <v>1</v>
      </c>
    </row>
    <row r="97" spans="1:22">
      <c r="A97" s="296"/>
      <c r="B97" s="296"/>
      <c r="C97" s="296"/>
      <c r="D97" s="296"/>
      <c r="E97" s="296"/>
      <c r="F97" s="296"/>
      <c r="G97" s="296"/>
      <c r="H97" s="296"/>
      <c r="I97" s="296"/>
      <c r="J97" s="296"/>
      <c r="K97" s="296"/>
      <c r="L97" s="296"/>
      <c r="M97" s="296"/>
      <c r="N97" s="296"/>
      <c r="O97" s="296"/>
      <c r="P97" s="296"/>
      <c r="Q97" s="296"/>
      <c r="R97" s="296"/>
      <c r="S97" s="296"/>
      <c r="T97" s="552">
        <f t="shared" si="5"/>
        <v>2</v>
      </c>
      <c r="U97" s="569"/>
      <c r="V97" s="552">
        <f t="shared" si="4"/>
        <v>1</v>
      </c>
    </row>
    <row r="98" spans="1:22">
      <c r="A98" s="296"/>
      <c r="B98" s="296"/>
      <c r="C98" s="296"/>
      <c r="D98" s="296"/>
      <c r="E98" s="296"/>
      <c r="F98" s="296"/>
      <c r="G98" s="296"/>
      <c r="H98" s="296"/>
      <c r="I98" s="296"/>
      <c r="J98" s="296"/>
      <c r="K98" s="296"/>
      <c r="L98" s="296"/>
      <c r="M98" s="296"/>
      <c r="N98" s="296"/>
      <c r="O98" s="296"/>
      <c r="P98" s="296"/>
      <c r="Q98" s="296"/>
      <c r="R98" s="296"/>
      <c r="S98" s="296"/>
      <c r="T98" s="552">
        <f t="shared" si="5"/>
        <v>2</v>
      </c>
      <c r="U98" s="569"/>
      <c r="V98" s="552">
        <f t="shared" si="4"/>
        <v>1</v>
      </c>
    </row>
    <row r="99" spans="1:22">
      <c r="A99" s="296"/>
      <c r="B99" s="296"/>
      <c r="C99" s="296"/>
      <c r="D99" s="296"/>
      <c r="E99" s="296"/>
      <c r="F99" s="296"/>
      <c r="G99" s="296"/>
      <c r="H99" s="296"/>
      <c r="I99" s="296"/>
      <c r="J99" s="296"/>
      <c r="K99" s="296"/>
      <c r="L99" s="296"/>
      <c r="M99" s="296"/>
      <c r="N99" s="296"/>
      <c r="O99" s="296"/>
      <c r="P99" s="296"/>
      <c r="Q99" s="296"/>
      <c r="R99" s="296"/>
      <c r="S99" s="296"/>
      <c r="T99" s="552">
        <f t="shared" si="5"/>
        <v>2</v>
      </c>
      <c r="U99" s="569"/>
      <c r="V99" s="552">
        <f t="shared" si="4"/>
        <v>1</v>
      </c>
    </row>
    <row r="100" spans="1:22">
      <c r="A100" s="296"/>
      <c r="B100" s="296"/>
      <c r="C100" s="296"/>
      <c r="D100" s="296"/>
      <c r="E100" s="296"/>
      <c r="F100" s="296"/>
      <c r="G100" s="296"/>
      <c r="H100" s="296"/>
      <c r="I100" s="296"/>
      <c r="J100" s="296"/>
      <c r="K100" s="296"/>
      <c r="L100" s="296"/>
      <c r="M100" s="296"/>
      <c r="N100" s="296"/>
      <c r="O100" s="296"/>
      <c r="P100" s="296"/>
      <c r="Q100" s="296"/>
      <c r="R100" s="296"/>
      <c r="S100" s="296"/>
      <c r="T100" s="552">
        <f t="shared" si="5"/>
        <v>2</v>
      </c>
      <c r="U100" s="569"/>
      <c r="V100" s="552">
        <f t="shared" si="4"/>
        <v>1</v>
      </c>
    </row>
    <row r="101" spans="1:22">
      <c r="A101" s="296"/>
      <c r="B101" s="296"/>
      <c r="C101" s="296"/>
      <c r="D101" s="296"/>
      <c r="E101" s="296"/>
      <c r="F101" s="296"/>
      <c r="G101" s="296"/>
      <c r="H101" s="296"/>
      <c r="I101" s="296"/>
      <c r="J101" s="296"/>
      <c r="K101" s="296"/>
      <c r="L101" s="296"/>
      <c r="M101" s="296"/>
      <c r="N101" s="296"/>
      <c r="O101" s="296"/>
      <c r="P101" s="296"/>
      <c r="Q101" s="296"/>
      <c r="R101" s="296"/>
      <c r="S101" s="296"/>
      <c r="T101" s="552">
        <f t="shared" si="5"/>
        <v>2</v>
      </c>
      <c r="U101" s="569"/>
      <c r="V101" s="552">
        <f t="shared" si="4"/>
        <v>1</v>
      </c>
    </row>
    <row r="102" spans="1:22">
      <c r="A102" s="296"/>
      <c r="B102" s="296"/>
      <c r="C102" s="296"/>
      <c r="D102" s="296"/>
      <c r="E102" s="296"/>
      <c r="F102" s="296"/>
      <c r="G102" s="296"/>
      <c r="H102" s="296"/>
      <c r="I102" s="296"/>
      <c r="J102" s="296"/>
      <c r="K102" s="296"/>
      <c r="L102" s="296"/>
      <c r="M102" s="296"/>
      <c r="N102" s="296"/>
      <c r="O102" s="296"/>
      <c r="P102" s="296"/>
      <c r="Q102" s="296"/>
      <c r="R102" s="296"/>
      <c r="S102" s="296"/>
      <c r="T102" s="552">
        <f t="shared" si="5"/>
        <v>2</v>
      </c>
      <c r="U102" s="569"/>
      <c r="V102" s="552">
        <f t="shared" si="4"/>
        <v>1</v>
      </c>
    </row>
    <row r="103" spans="1:22">
      <c r="A103" s="296"/>
      <c r="B103" s="296"/>
      <c r="C103" s="296"/>
      <c r="D103" s="296"/>
      <c r="E103" s="296"/>
      <c r="F103" s="296"/>
      <c r="G103" s="296"/>
      <c r="H103" s="296"/>
      <c r="I103" s="296"/>
      <c r="J103" s="296"/>
      <c r="K103" s="296"/>
      <c r="L103" s="296"/>
      <c r="M103" s="296"/>
      <c r="N103" s="296"/>
      <c r="O103" s="296"/>
      <c r="P103" s="296"/>
      <c r="Q103" s="296"/>
      <c r="R103" s="296"/>
      <c r="S103" s="296"/>
      <c r="T103" s="552">
        <f t="shared" si="5"/>
        <v>2</v>
      </c>
      <c r="U103" s="569"/>
      <c r="V103" s="552">
        <f t="shared" si="4"/>
        <v>1</v>
      </c>
    </row>
    <row r="104" spans="1:22">
      <c r="A104" s="296"/>
      <c r="B104" s="296"/>
      <c r="C104" s="296"/>
      <c r="D104" s="296"/>
      <c r="E104" s="296"/>
      <c r="F104" s="296"/>
      <c r="G104" s="296"/>
      <c r="H104" s="296"/>
      <c r="I104" s="296"/>
      <c r="J104" s="296"/>
      <c r="K104" s="296"/>
      <c r="L104" s="296"/>
      <c r="M104" s="296"/>
      <c r="N104" s="296"/>
      <c r="O104" s="296"/>
      <c r="P104" s="296"/>
      <c r="Q104" s="296"/>
      <c r="R104" s="296"/>
      <c r="S104" s="296"/>
      <c r="T104" s="552">
        <f t="shared" si="5"/>
        <v>2</v>
      </c>
      <c r="U104" s="569"/>
      <c r="V104" s="552">
        <f t="shared" si="4"/>
        <v>1</v>
      </c>
    </row>
    <row r="105" spans="1:22">
      <c r="A105" s="296"/>
      <c r="B105" s="568">
        <f>IF(LEFT($G$4,1)="1",COUNT($B$14:$B104)-COUNTIF($B$14:$B104,0)+1,0)</f>
        <v>0</v>
      </c>
      <c r="C105" s="297" t="s">
        <v>519</v>
      </c>
      <c r="D105" s="489"/>
      <c r="E105" s="489"/>
      <c r="F105" s="489"/>
      <c r="G105" s="489"/>
      <c r="H105" s="489"/>
      <c r="I105" s="489"/>
      <c r="J105" s="489"/>
      <c r="K105" s="489"/>
      <c r="L105" s="489"/>
      <c r="M105" s="301"/>
      <c r="N105" s="301"/>
      <c r="O105" s="301"/>
      <c r="P105" s="296"/>
      <c r="Q105" s="296"/>
      <c r="R105" s="296"/>
      <c r="S105" s="296"/>
      <c r="T105" s="552">
        <f t="shared" si="5"/>
        <v>0</v>
      </c>
      <c r="U105" s="569"/>
      <c r="V105" s="552">
        <f t="shared" si="4"/>
        <v>0</v>
      </c>
    </row>
    <row r="106" spans="1:22">
      <c r="A106" s="296"/>
      <c r="B106" s="310"/>
      <c r="C106" s="661" t="s">
        <v>520</v>
      </c>
      <c r="D106" s="662"/>
      <c r="E106" s="662"/>
      <c r="F106" s="662"/>
      <c r="G106" s="662"/>
      <c r="H106" s="662"/>
      <c r="I106" s="662"/>
      <c r="J106" s="662"/>
      <c r="K106" s="662"/>
      <c r="L106" s="662"/>
      <c r="M106" s="301"/>
      <c r="N106" s="301"/>
      <c r="O106" s="301"/>
      <c r="P106" s="296"/>
      <c r="Q106" s="296"/>
      <c r="R106" s="296"/>
      <c r="S106" s="296"/>
      <c r="T106" s="552">
        <f t="shared" si="5"/>
        <v>0</v>
      </c>
      <c r="U106" s="569"/>
      <c r="V106" s="552">
        <f t="shared" si="4"/>
        <v>0</v>
      </c>
    </row>
    <row r="107" spans="1:22">
      <c r="A107" s="296"/>
      <c r="B107" s="297"/>
      <c r="C107" s="311"/>
      <c r="D107" s="637" t="s">
        <v>405</v>
      </c>
      <c r="E107" s="638"/>
      <c r="F107" s="638"/>
      <c r="G107" s="638"/>
      <c r="H107" s="638"/>
      <c r="I107" s="638"/>
      <c r="J107" s="638"/>
      <c r="K107" s="638"/>
      <c r="L107" s="638"/>
      <c r="M107" s="301"/>
      <c r="N107" s="301"/>
      <c r="O107" s="301"/>
      <c r="P107" s="296"/>
      <c r="Q107" s="296"/>
      <c r="R107" s="296"/>
      <c r="S107" s="296"/>
      <c r="T107" s="552">
        <f t="shared" si="5"/>
        <v>0</v>
      </c>
      <c r="U107" s="569"/>
      <c r="V107" s="552">
        <f t="shared" si="4"/>
        <v>0</v>
      </c>
    </row>
    <row r="108" spans="1:22">
      <c r="B108" s="297"/>
      <c r="C108" s="639" t="s">
        <v>521</v>
      </c>
      <c r="D108" s="640"/>
      <c r="E108" s="640"/>
      <c r="F108" s="641"/>
      <c r="G108" s="312" t="s">
        <v>522</v>
      </c>
      <c r="H108" s="639" t="s">
        <v>523</v>
      </c>
      <c r="I108" s="642"/>
      <c r="J108" s="642"/>
      <c r="K108" s="642"/>
      <c r="L108" s="643"/>
      <c r="T108" s="552">
        <f t="shared" si="5"/>
        <v>0</v>
      </c>
      <c r="U108" s="569"/>
      <c r="V108" s="552">
        <f t="shared" si="4"/>
        <v>0</v>
      </c>
    </row>
    <row r="109" spans="1:22">
      <c r="B109" s="297"/>
      <c r="C109" s="649" t="s">
        <v>603</v>
      </c>
      <c r="D109" s="650"/>
      <c r="E109" s="650"/>
      <c r="F109" s="651"/>
      <c r="G109" s="596"/>
      <c r="H109" s="652" t="s">
        <v>604</v>
      </c>
      <c r="I109" s="653"/>
      <c r="J109" s="653"/>
      <c r="K109" s="653"/>
      <c r="L109" s="654"/>
      <c r="T109" s="552">
        <f t="shared" si="5"/>
        <v>0</v>
      </c>
      <c r="U109" s="569"/>
      <c r="V109" s="552">
        <f t="shared" si="4"/>
        <v>0</v>
      </c>
    </row>
    <row r="110" spans="1:22">
      <c r="B110" s="297"/>
      <c r="C110" s="655"/>
      <c r="D110" s="656"/>
      <c r="E110" s="656"/>
      <c r="F110" s="657"/>
      <c r="G110" s="562"/>
      <c r="H110" s="658"/>
      <c r="I110" s="659"/>
      <c r="J110" s="659"/>
      <c r="K110" s="659"/>
      <c r="L110" s="660"/>
      <c r="T110" s="552">
        <f t="shared" si="5"/>
        <v>0</v>
      </c>
      <c r="U110" s="569"/>
      <c r="V110" s="552">
        <f t="shared" ref="V110:V141" si="6">IF(U110="",IF(T110&gt;0,1,0),0)</f>
        <v>0</v>
      </c>
    </row>
    <row r="111" spans="1:22">
      <c r="B111" s="297"/>
      <c r="C111" s="297"/>
      <c r="D111" s="297"/>
      <c r="E111" s="297"/>
      <c r="F111" s="297"/>
      <c r="G111" s="297"/>
      <c r="H111" s="313"/>
      <c r="I111" s="313"/>
      <c r="J111" s="313"/>
      <c r="K111" s="297"/>
      <c r="L111" s="297"/>
      <c r="T111" s="552">
        <f t="shared" ref="T111:T142" si="7">IF(B111="",T110,B111)</f>
        <v>0</v>
      </c>
      <c r="U111" s="569"/>
      <c r="V111" s="552">
        <f t="shared" si="6"/>
        <v>0</v>
      </c>
    </row>
    <row r="112" spans="1:22">
      <c r="B112" s="568">
        <f>IF(LEFT($G$5,1)="1",COUNT($B$14:$B111)-COUNTIF($B$14:$B111,0)+1,0)</f>
        <v>0</v>
      </c>
      <c r="C112" s="297" t="s">
        <v>524</v>
      </c>
      <c r="D112" s="573"/>
      <c r="E112" s="573"/>
      <c r="F112" s="573"/>
      <c r="G112" s="573"/>
      <c r="H112" s="573"/>
      <c r="I112" s="573"/>
      <c r="J112" s="573"/>
      <c r="K112" s="573"/>
      <c r="L112" s="573"/>
      <c r="T112" s="552">
        <f t="shared" si="7"/>
        <v>0</v>
      </c>
      <c r="U112" s="569"/>
      <c r="V112" s="552">
        <f t="shared" si="6"/>
        <v>0</v>
      </c>
    </row>
    <row r="113" spans="1:22">
      <c r="A113"/>
      <c r="B113" s="310"/>
      <c r="C113" s="661" t="s">
        <v>525</v>
      </c>
      <c r="D113" s="662"/>
      <c r="E113" s="662"/>
      <c r="F113" s="662"/>
      <c r="G113" s="662"/>
      <c r="H113" s="662"/>
      <c r="I113" s="662"/>
      <c r="J113" s="662"/>
      <c r="K113" s="662"/>
      <c r="L113" s="662"/>
      <c r="M113"/>
      <c r="N113"/>
      <c r="O113"/>
      <c r="P113"/>
      <c r="Q113"/>
      <c r="R113"/>
      <c r="S113"/>
      <c r="T113" s="552">
        <f t="shared" si="7"/>
        <v>0</v>
      </c>
      <c r="U113" s="569"/>
      <c r="V113" s="552">
        <f t="shared" si="6"/>
        <v>0</v>
      </c>
    </row>
    <row r="114" spans="1:22">
      <c r="A114"/>
      <c r="B114" s="297"/>
      <c r="C114" s="311"/>
      <c r="D114" s="637" t="s">
        <v>405</v>
      </c>
      <c r="E114" s="638"/>
      <c r="F114" s="638"/>
      <c r="G114" s="638"/>
      <c r="H114" s="638"/>
      <c r="I114" s="638"/>
      <c r="J114" s="638"/>
      <c r="K114" s="638"/>
      <c r="L114" s="638"/>
      <c r="M114"/>
      <c r="N114"/>
      <c r="O114"/>
      <c r="P114"/>
      <c r="Q114"/>
      <c r="R114"/>
      <c r="S114"/>
      <c r="T114" s="552">
        <f t="shared" si="7"/>
        <v>0</v>
      </c>
      <c r="U114" s="569"/>
      <c r="V114" s="552">
        <f t="shared" si="6"/>
        <v>0</v>
      </c>
    </row>
    <row r="115" spans="1:22">
      <c r="A115"/>
      <c r="B115" s="297"/>
      <c r="C115" s="639" t="s">
        <v>521</v>
      </c>
      <c r="D115" s="640"/>
      <c r="E115" s="640"/>
      <c r="F115" s="641"/>
      <c r="G115" s="312" t="s">
        <v>522</v>
      </c>
      <c r="H115" s="639" t="s">
        <v>523</v>
      </c>
      <c r="I115" s="642"/>
      <c r="J115" s="642"/>
      <c r="K115" s="642"/>
      <c r="L115" s="643"/>
      <c r="M115"/>
      <c r="N115"/>
      <c r="O115"/>
      <c r="P115"/>
      <c r="Q115"/>
      <c r="R115"/>
      <c r="S115"/>
      <c r="T115" s="552">
        <f t="shared" si="7"/>
        <v>0</v>
      </c>
      <c r="U115" s="569"/>
      <c r="V115" s="552">
        <f t="shared" si="6"/>
        <v>0</v>
      </c>
    </row>
    <row r="116" spans="1:22">
      <c r="A116"/>
      <c r="B116" s="297"/>
      <c r="C116" s="706" t="s">
        <v>606</v>
      </c>
      <c r="D116" s="707"/>
      <c r="E116" s="707"/>
      <c r="F116" s="708"/>
      <c r="G116" s="563"/>
      <c r="H116" s="634" t="s">
        <v>605</v>
      </c>
      <c r="I116" s="635"/>
      <c r="J116" s="635"/>
      <c r="K116" s="635"/>
      <c r="L116" s="636"/>
      <c r="M116"/>
      <c r="N116"/>
      <c r="O116"/>
      <c r="P116"/>
      <c r="Q116"/>
      <c r="R116"/>
      <c r="S116"/>
      <c r="T116" s="552">
        <f t="shared" si="7"/>
        <v>0</v>
      </c>
      <c r="U116" s="569"/>
      <c r="V116" s="552">
        <f t="shared" si="6"/>
        <v>0</v>
      </c>
    </row>
    <row r="117" spans="1:22">
      <c r="A117"/>
      <c r="B117" s="297"/>
      <c r="C117" s="631"/>
      <c r="D117" s="632"/>
      <c r="E117" s="632"/>
      <c r="F117" s="633"/>
      <c r="G117" s="563"/>
      <c r="H117" s="634"/>
      <c r="I117" s="635"/>
      <c r="J117" s="635"/>
      <c r="K117" s="635"/>
      <c r="L117" s="636"/>
      <c r="M117"/>
      <c r="N117"/>
      <c r="O117"/>
      <c r="P117"/>
      <c r="Q117"/>
      <c r="R117"/>
      <c r="S117"/>
      <c r="T117" s="552">
        <f t="shared" si="7"/>
        <v>0</v>
      </c>
      <c r="U117" s="569"/>
      <c r="V117" s="552">
        <f t="shared" si="6"/>
        <v>0</v>
      </c>
    </row>
    <row r="118" spans="1:22">
      <c r="A118"/>
      <c r="B118" s="297"/>
      <c r="C118" s="297"/>
      <c r="D118" s="297"/>
      <c r="E118" s="297"/>
      <c r="F118" s="297"/>
      <c r="G118" s="297"/>
      <c r="H118" s="313"/>
      <c r="I118" s="313"/>
      <c r="J118" s="313"/>
      <c r="K118" s="297"/>
      <c r="L118" s="297"/>
      <c r="M118"/>
      <c r="N118"/>
      <c r="O118"/>
      <c r="P118"/>
      <c r="Q118"/>
      <c r="R118"/>
      <c r="S118"/>
      <c r="T118" s="552">
        <f t="shared" si="7"/>
        <v>0</v>
      </c>
      <c r="U118" s="569"/>
      <c r="V118" s="552">
        <f t="shared" si="6"/>
        <v>0</v>
      </c>
    </row>
    <row r="119" spans="1:22">
      <c r="A119"/>
      <c r="B119" s="568">
        <f>IF(LEFT($G$6,1)="1",COUNT($B$14:$B118)-COUNTIF($B$14:$B118,0)+1,0)</f>
        <v>0</v>
      </c>
      <c r="C119" s="670" t="s">
        <v>526</v>
      </c>
      <c r="D119" s="661"/>
      <c r="E119" s="661"/>
      <c r="F119" s="661"/>
      <c r="G119" s="661"/>
      <c r="H119" s="661"/>
      <c r="I119" s="661"/>
      <c r="J119" s="661"/>
      <c r="K119" s="661"/>
      <c r="L119" s="661"/>
      <c r="M119"/>
      <c r="N119"/>
      <c r="O119"/>
      <c r="P119"/>
      <c r="Q119"/>
      <c r="R119"/>
      <c r="S119"/>
      <c r="T119" s="552">
        <f t="shared" si="7"/>
        <v>0</v>
      </c>
      <c r="U119" s="569"/>
      <c r="V119" s="552">
        <f t="shared" si="6"/>
        <v>0</v>
      </c>
    </row>
    <row r="120" spans="1:22" ht="33" customHeight="1">
      <c r="A120"/>
      <c r="B120" s="310"/>
      <c r="C120" s="705" t="s">
        <v>527</v>
      </c>
      <c r="D120" s="629"/>
      <c r="E120" s="629"/>
      <c r="F120" s="629"/>
      <c r="G120" s="629"/>
      <c r="H120" s="629"/>
      <c r="I120" s="629"/>
      <c r="J120" s="629"/>
      <c r="K120" s="629"/>
      <c r="L120" s="629"/>
      <c r="M120"/>
      <c r="N120"/>
      <c r="O120"/>
      <c r="P120"/>
      <c r="Q120"/>
      <c r="R120"/>
      <c r="S120"/>
      <c r="T120" s="552">
        <f t="shared" si="7"/>
        <v>0</v>
      </c>
      <c r="U120" s="569"/>
      <c r="V120" s="552">
        <f t="shared" si="6"/>
        <v>0</v>
      </c>
    </row>
    <row r="121" spans="1:22">
      <c r="A121"/>
      <c r="B121" s="297"/>
      <c r="C121" s="311"/>
      <c r="D121" s="637" t="s">
        <v>405</v>
      </c>
      <c r="E121" s="637"/>
      <c r="F121" s="637"/>
      <c r="G121" s="637"/>
      <c r="H121" s="637"/>
      <c r="I121" s="637"/>
      <c r="J121" s="637"/>
      <c r="K121" s="638"/>
      <c r="L121" s="638"/>
      <c r="M121"/>
      <c r="N121"/>
      <c r="O121"/>
      <c r="P121"/>
      <c r="Q121"/>
      <c r="R121"/>
      <c r="S121"/>
      <c r="T121" s="552">
        <f t="shared" si="7"/>
        <v>0</v>
      </c>
      <c r="U121" s="569"/>
      <c r="V121" s="552">
        <f t="shared" si="6"/>
        <v>0</v>
      </c>
    </row>
    <row r="122" spans="1:22">
      <c r="A122"/>
      <c r="B122" s="297"/>
      <c r="C122" s="639" t="s">
        <v>521</v>
      </c>
      <c r="D122" s="640"/>
      <c r="E122" s="640"/>
      <c r="F122" s="641"/>
      <c r="G122" s="312" t="s">
        <v>528</v>
      </c>
      <c r="H122" s="312" t="s">
        <v>529</v>
      </c>
      <c r="I122" s="312" t="s">
        <v>530</v>
      </c>
      <c r="J122" s="312" t="s">
        <v>531</v>
      </c>
      <c r="K122" s="639" t="s">
        <v>532</v>
      </c>
      <c r="L122" s="643"/>
      <c r="M122"/>
      <c r="N122"/>
      <c r="O122"/>
      <c r="P122"/>
      <c r="Q122"/>
      <c r="R122"/>
      <c r="S122"/>
      <c r="T122" s="552">
        <f t="shared" si="7"/>
        <v>0</v>
      </c>
      <c r="U122" s="569"/>
      <c r="V122" s="552">
        <f t="shared" si="6"/>
        <v>0</v>
      </c>
    </row>
    <row r="123" spans="1:22">
      <c r="A123"/>
      <c r="B123" s="297"/>
      <c r="C123" s="646"/>
      <c r="D123" s="647"/>
      <c r="E123" s="647"/>
      <c r="F123" s="648"/>
      <c r="G123" s="539"/>
      <c r="H123" s="539"/>
      <c r="I123" s="539"/>
      <c r="J123" s="315">
        <f>+G123+H123-I123</f>
        <v>0</v>
      </c>
      <c r="K123" s="626"/>
      <c r="L123" s="627"/>
      <c r="M123"/>
      <c r="N123"/>
      <c r="O123"/>
      <c r="P123"/>
      <c r="Q123"/>
      <c r="R123"/>
      <c r="S123"/>
      <c r="T123" s="552">
        <f t="shared" si="7"/>
        <v>0</v>
      </c>
      <c r="U123" s="569"/>
      <c r="V123" s="552">
        <f t="shared" si="6"/>
        <v>0</v>
      </c>
    </row>
    <row r="124" spans="1:22">
      <c r="A124"/>
      <c r="B124" s="297"/>
      <c r="C124" s="628"/>
      <c r="D124" s="629"/>
      <c r="E124" s="629"/>
      <c r="F124" s="630"/>
      <c r="G124" s="540"/>
      <c r="H124" s="540"/>
      <c r="I124" s="540"/>
      <c r="J124" s="317">
        <f>+G124+H124-I124</f>
        <v>0</v>
      </c>
      <c r="K124" s="644"/>
      <c r="L124" s="645"/>
      <c r="M124"/>
      <c r="N124"/>
      <c r="O124"/>
      <c r="P124"/>
      <c r="Q124"/>
      <c r="R124"/>
      <c r="S124"/>
      <c r="T124" s="552">
        <f t="shared" si="7"/>
        <v>0</v>
      </c>
      <c r="U124" s="569"/>
      <c r="V124" s="552">
        <f t="shared" si="6"/>
        <v>0</v>
      </c>
    </row>
    <row r="125" spans="1:22">
      <c r="A125"/>
      <c r="B125" s="297"/>
      <c r="C125" s="628"/>
      <c r="D125" s="629"/>
      <c r="E125" s="629"/>
      <c r="F125" s="630"/>
      <c r="G125" s="540"/>
      <c r="H125" s="540"/>
      <c r="I125" s="540"/>
      <c r="J125" s="317">
        <f>+G125+H125-I125</f>
        <v>0</v>
      </c>
      <c r="K125" s="644"/>
      <c r="L125" s="680"/>
      <c r="M125"/>
      <c r="N125"/>
      <c r="O125"/>
      <c r="P125"/>
      <c r="Q125"/>
      <c r="R125"/>
      <c r="S125"/>
      <c r="T125" s="552">
        <f t="shared" si="7"/>
        <v>0</v>
      </c>
      <c r="U125" s="569"/>
      <c r="V125" s="552">
        <f t="shared" si="6"/>
        <v>0</v>
      </c>
    </row>
    <row r="126" spans="1:22">
      <c r="A126"/>
      <c r="B126" s="297"/>
      <c r="C126" s="628"/>
      <c r="D126" s="629"/>
      <c r="E126" s="629"/>
      <c r="F126" s="630"/>
      <c r="G126" s="540"/>
      <c r="H126" s="540"/>
      <c r="I126" s="540"/>
      <c r="J126" s="317">
        <f>+G126+H126-I126</f>
        <v>0</v>
      </c>
      <c r="K126" s="684"/>
      <c r="L126" s="685"/>
      <c r="M126"/>
      <c r="N126"/>
      <c r="O126"/>
      <c r="P126"/>
      <c r="Q126"/>
      <c r="R126"/>
      <c r="S126"/>
      <c r="T126" s="552">
        <f t="shared" si="7"/>
        <v>0</v>
      </c>
      <c r="U126" s="569"/>
      <c r="V126" s="552">
        <f t="shared" si="6"/>
        <v>0</v>
      </c>
    </row>
    <row r="127" spans="1:22">
      <c r="A127"/>
      <c r="B127" s="297"/>
      <c r="C127" s="318"/>
      <c r="D127" s="319"/>
      <c r="E127" s="319" t="s">
        <v>533</v>
      </c>
      <c r="F127" s="320"/>
      <c r="G127" s="321">
        <f>SUM(G123:G126)</f>
        <v>0</v>
      </c>
      <c r="H127" s="321">
        <f>SUM(H123:H126)</f>
        <v>0</v>
      </c>
      <c r="I127" s="321">
        <f>SUM(I123:I126)</f>
        <v>0</v>
      </c>
      <c r="J127" s="321">
        <f>SUM(J123:J126)</f>
        <v>0</v>
      </c>
      <c r="K127" s="686"/>
      <c r="L127" s="687"/>
      <c r="M127"/>
      <c r="N127"/>
      <c r="O127"/>
      <c r="P127"/>
      <c r="Q127"/>
      <c r="R127"/>
      <c r="S127"/>
      <c r="T127" s="552">
        <f t="shared" si="7"/>
        <v>0</v>
      </c>
      <c r="U127" s="569"/>
      <c r="V127" s="552">
        <f t="shared" si="6"/>
        <v>0</v>
      </c>
    </row>
    <row r="128" spans="1:22">
      <c r="A128"/>
      <c r="B128" s="297"/>
      <c r="C128" s="297"/>
      <c r="D128" s="297"/>
      <c r="E128" s="297"/>
      <c r="F128" s="297"/>
      <c r="G128" s="297"/>
      <c r="H128" s="313"/>
      <c r="I128" s="313"/>
      <c r="J128" s="313"/>
      <c r="K128" s="297"/>
      <c r="L128" s="297"/>
      <c r="M128"/>
      <c r="N128"/>
      <c r="O128"/>
      <c r="P128"/>
      <c r="Q128"/>
      <c r="R128"/>
      <c r="S128"/>
      <c r="T128" s="552">
        <f t="shared" si="7"/>
        <v>0</v>
      </c>
      <c r="U128" s="569"/>
      <c r="V128" s="552">
        <f t="shared" si="6"/>
        <v>0</v>
      </c>
    </row>
    <row r="129" spans="1:22">
      <c r="A129"/>
      <c r="B129" s="568">
        <f>IF(LEFT($G$7,1)="1",COUNT($B$14:$B128)-COUNTIF($B$14:$B128,0)+1,0)</f>
        <v>0</v>
      </c>
      <c r="C129" s="670" t="s">
        <v>534</v>
      </c>
      <c r="D129" s="661"/>
      <c r="E129" s="661"/>
      <c r="F129" s="661"/>
      <c r="G129" s="661"/>
      <c r="H129" s="661"/>
      <c r="I129" s="661"/>
      <c r="J129" s="661"/>
      <c r="K129" s="661"/>
      <c r="L129" s="661"/>
      <c r="M129"/>
      <c r="N129"/>
      <c r="O129"/>
      <c r="P129"/>
      <c r="Q129"/>
      <c r="R129"/>
      <c r="S129"/>
      <c r="T129" s="552">
        <f t="shared" si="7"/>
        <v>0</v>
      </c>
      <c r="U129" s="569"/>
      <c r="V129" s="552">
        <f t="shared" si="6"/>
        <v>0</v>
      </c>
    </row>
    <row r="130" spans="1:22">
      <c r="A130"/>
      <c r="B130" s="310"/>
      <c r="C130" s="661" t="s">
        <v>535</v>
      </c>
      <c r="D130" s="662"/>
      <c r="E130" s="662"/>
      <c r="F130" s="662"/>
      <c r="G130" s="662"/>
      <c r="H130" s="662"/>
      <c r="I130" s="662"/>
      <c r="J130" s="662"/>
      <c r="K130" s="662"/>
      <c r="L130" s="662"/>
      <c r="M130"/>
      <c r="N130"/>
      <c r="O130"/>
      <c r="P130"/>
      <c r="Q130"/>
      <c r="R130"/>
      <c r="S130"/>
      <c r="T130" s="552">
        <f t="shared" si="7"/>
        <v>0</v>
      </c>
      <c r="U130" s="569"/>
      <c r="V130" s="552">
        <f t="shared" si="6"/>
        <v>0</v>
      </c>
    </row>
    <row r="131" spans="1:22">
      <c r="A131"/>
      <c r="B131" s="297"/>
      <c r="C131" s="311"/>
      <c r="D131" s="637" t="s">
        <v>405</v>
      </c>
      <c r="E131" s="637"/>
      <c r="F131" s="637"/>
      <c r="G131" s="637"/>
      <c r="H131" s="637"/>
      <c r="I131" s="637"/>
      <c r="J131" s="637"/>
      <c r="K131" s="638"/>
      <c r="L131" s="638"/>
      <c r="M131"/>
      <c r="N131"/>
      <c r="O131"/>
      <c r="P131"/>
      <c r="Q131"/>
      <c r="R131"/>
      <c r="S131"/>
      <c r="T131" s="552">
        <f t="shared" si="7"/>
        <v>0</v>
      </c>
      <c r="U131" s="569"/>
      <c r="V131" s="552">
        <f t="shared" si="6"/>
        <v>0</v>
      </c>
    </row>
    <row r="132" spans="1:22">
      <c r="A132"/>
      <c r="B132" s="297"/>
      <c r="C132" s="639" t="s">
        <v>365</v>
      </c>
      <c r="D132" s="640"/>
      <c r="E132" s="640"/>
      <c r="F132" s="688"/>
      <c r="G132" s="312" t="s">
        <v>536</v>
      </c>
      <c r="H132" s="312" t="s">
        <v>537</v>
      </c>
      <c r="I132" s="312" t="s">
        <v>538</v>
      </c>
      <c r="J132" s="322" t="s">
        <v>539</v>
      </c>
      <c r="K132" s="312" t="s">
        <v>540</v>
      </c>
      <c r="L132" s="312" t="s">
        <v>541</v>
      </c>
      <c r="M132"/>
      <c r="N132"/>
      <c r="O132"/>
      <c r="P132"/>
      <c r="Q132"/>
      <c r="R132"/>
      <c r="S132"/>
      <c r="T132" s="552">
        <f t="shared" si="7"/>
        <v>0</v>
      </c>
      <c r="U132" s="569"/>
      <c r="V132" s="552">
        <f t="shared" si="6"/>
        <v>0</v>
      </c>
    </row>
    <row r="133" spans="1:22">
      <c r="A133"/>
      <c r="B133" s="297"/>
      <c r="C133" s="689" t="s">
        <v>542</v>
      </c>
      <c r="D133" s="690"/>
      <c r="E133" s="690"/>
      <c r="F133" s="691"/>
      <c r="G133" s="314"/>
      <c r="H133" s="314"/>
      <c r="I133" s="314"/>
      <c r="J133" s="315"/>
      <c r="K133" s="314"/>
      <c r="L133" s="315"/>
      <c r="M133"/>
      <c r="N133"/>
      <c r="O133"/>
      <c r="P133"/>
      <c r="Q133"/>
      <c r="R133"/>
      <c r="S133"/>
      <c r="T133" s="552">
        <f t="shared" si="7"/>
        <v>0</v>
      </c>
      <c r="U133" s="569"/>
      <c r="V133" s="552">
        <f t="shared" si="6"/>
        <v>0</v>
      </c>
    </row>
    <row r="134" spans="1:22">
      <c r="A134"/>
      <c r="B134" s="297"/>
      <c r="C134" s="323" t="s">
        <v>443</v>
      </c>
      <c r="D134" s="668" t="s">
        <v>543</v>
      </c>
      <c r="E134" s="668"/>
      <c r="F134" s="669"/>
      <c r="G134" s="540"/>
      <c r="H134" s="540"/>
      <c r="I134" s="540"/>
      <c r="J134" s="317">
        <f>+G134+H134-I134</f>
        <v>0</v>
      </c>
      <c r="K134" s="540"/>
      <c r="L134" s="317">
        <f>J134-K134</f>
        <v>0</v>
      </c>
      <c r="M134"/>
      <c r="N134"/>
      <c r="O134"/>
      <c r="P134"/>
      <c r="Q134"/>
      <c r="R134"/>
      <c r="S134"/>
      <c r="T134" s="552">
        <f t="shared" si="7"/>
        <v>0</v>
      </c>
      <c r="U134" s="569"/>
      <c r="V134" s="552">
        <f t="shared" si="6"/>
        <v>0</v>
      </c>
    </row>
    <row r="135" spans="1:22">
      <c r="A135"/>
      <c r="B135" s="297"/>
      <c r="C135" s="576"/>
      <c r="D135" s="668" t="s">
        <v>617</v>
      </c>
      <c r="E135" s="668"/>
      <c r="F135" s="669"/>
      <c r="G135" s="540"/>
      <c r="H135" s="540"/>
      <c r="I135" s="540"/>
      <c r="J135" s="317">
        <f>+G135+H135-I135</f>
        <v>0</v>
      </c>
      <c r="K135" s="540"/>
      <c r="L135" s="317">
        <f>J135-K135</f>
        <v>0</v>
      </c>
      <c r="M135"/>
      <c r="N135"/>
      <c r="O135"/>
      <c r="P135"/>
      <c r="Q135"/>
      <c r="R135"/>
      <c r="S135"/>
      <c r="T135" s="552">
        <f t="shared" si="7"/>
        <v>0</v>
      </c>
      <c r="U135" s="569"/>
      <c r="V135" s="552">
        <f t="shared" si="6"/>
        <v>0</v>
      </c>
    </row>
    <row r="136" spans="1:22">
      <c r="A136"/>
      <c r="B136" s="297"/>
      <c r="C136" s="681" t="s">
        <v>544</v>
      </c>
      <c r="D136" s="682"/>
      <c r="E136" s="682"/>
      <c r="F136" s="683"/>
      <c r="G136" s="316"/>
      <c r="H136" s="316"/>
      <c r="I136" s="316"/>
      <c r="J136" s="317"/>
      <c r="K136" s="316"/>
      <c r="L136" s="317"/>
      <c r="M136"/>
      <c r="N136"/>
      <c r="O136"/>
      <c r="P136"/>
      <c r="Q136"/>
      <c r="R136"/>
      <c r="S136"/>
      <c r="T136" s="552">
        <f t="shared" si="7"/>
        <v>0</v>
      </c>
      <c r="U136" s="569"/>
      <c r="V136" s="552">
        <f t="shared" si="6"/>
        <v>0</v>
      </c>
    </row>
    <row r="137" spans="1:22">
      <c r="A137"/>
      <c r="B137" s="297"/>
      <c r="C137" s="323" t="s">
        <v>443</v>
      </c>
      <c r="D137" s="668" t="s">
        <v>545</v>
      </c>
      <c r="E137" s="668"/>
      <c r="F137" s="669"/>
      <c r="G137" s="540"/>
      <c r="H137" s="540"/>
      <c r="I137" s="540"/>
      <c r="J137" s="317">
        <f>+G137+H137-I137</f>
        <v>0</v>
      </c>
      <c r="K137" s="540"/>
      <c r="L137" s="317">
        <f>J137-K137</f>
        <v>0</v>
      </c>
      <c r="M137"/>
      <c r="N137"/>
      <c r="O137"/>
      <c r="P137"/>
      <c r="Q137"/>
      <c r="R137"/>
      <c r="S137"/>
      <c r="T137" s="552">
        <f t="shared" si="7"/>
        <v>0</v>
      </c>
      <c r="U137" s="569"/>
      <c r="V137" s="552">
        <f t="shared" si="6"/>
        <v>0</v>
      </c>
    </row>
    <row r="138" spans="1:22">
      <c r="A138"/>
      <c r="B138" s="297"/>
      <c r="C138" s="681" t="s">
        <v>546</v>
      </c>
      <c r="D138" s="682"/>
      <c r="E138" s="682"/>
      <c r="F138" s="683"/>
      <c r="G138" s="316"/>
      <c r="H138" s="316"/>
      <c r="I138" s="316"/>
      <c r="J138" s="317"/>
      <c r="K138" s="316"/>
      <c r="L138" s="317"/>
      <c r="M138"/>
      <c r="N138"/>
      <c r="O138"/>
      <c r="P138"/>
      <c r="Q138"/>
      <c r="R138"/>
      <c r="S138"/>
      <c r="T138" s="552">
        <f t="shared" si="7"/>
        <v>0</v>
      </c>
      <c r="U138" s="569"/>
      <c r="V138" s="552">
        <f t="shared" si="6"/>
        <v>0</v>
      </c>
    </row>
    <row r="139" spans="1:22">
      <c r="A139"/>
      <c r="B139" s="297"/>
      <c r="C139" s="323" t="s">
        <v>443</v>
      </c>
      <c r="D139" s="668" t="s">
        <v>547</v>
      </c>
      <c r="E139" s="668"/>
      <c r="F139" s="669"/>
      <c r="G139" s="540"/>
      <c r="H139" s="540"/>
      <c r="I139" s="540"/>
      <c r="J139" s="317">
        <f>+G139+H139-I139</f>
        <v>0</v>
      </c>
      <c r="K139" s="540"/>
      <c r="L139" s="317">
        <f>J139-K139</f>
        <v>0</v>
      </c>
      <c r="M139"/>
      <c r="N139"/>
      <c r="O139"/>
      <c r="P139"/>
      <c r="Q139"/>
      <c r="R139"/>
      <c r="S139"/>
      <c r="T139" s="552">
        <f t="shared" si="7"/>
        <v>0</v>
      </c>
      <c r="U139" s="569"/>
      <c r="V139" s="552">
        <f t="shared" si="6"/>
        <v>0</v>
      </c>
    </row>
    <row r="140" spans="1:22" ht="18" thickBot="1">
      <c r="A140"/>
      <c r="B140" s="297"/>
      <c r="C140" s="318"/>
      <c r="D140" s="319"/>
      <c r="E140" s="319" t="s">
        <v>533</v>
      </c>
      <c r="F140" s="320"/>
      <c r="G140" s="324">
        <f t="shared" ref="G140:L140" si="8">SUM(G133:G139)</f>
        <v>0</v>
      </c>
      <c r="H140" s="324">
        <f t="shared" si="8"/>
        <v>0</v>
      </c>
      <c r="I140" s="324">
        <f t="shared" si="8"/>
        <v>0</v>
      </c>
      <c r="J140" s="324">
        <f t="shared" si="8"/>
        <v>0</v>
      </c>
      <c r="K140" s="324">
        <f t="shared" si="8"/>
        <v>0</v>
      </c>
      <c r="L140" s="324">
        <f t="shared" si="8"/>
        <v>0</v>
      </c>
      <c r="M140"/>
      <c r="N140"/>
      <c r="O140"/>
      <c r="P140"/>
      <c r="Q140"/>
      <c r="R140"/>
      <c r="S140"/>
      <c r="T140" s="552">
        <f t="shared" si="7"/>
        <v>0</v>
      </c>
      <c r="U140" s="569"/>
      <c r="V140" s="552">
        <f t="shared" si="6"/>
        <v>0</v>
      </c>
    </row>
    <row r="141" spans="1:22" ht="18" thickTop="1">
      <c r="A141"/>
      <c r="B141" s="325"/>
      <c r="C141" s="325"/>
      <c r="D141" s="325"/>
      <c r="E141" s="325"/>
      <c r="F141" s="325"/>
      <c r="G141" s="325"/>
      <c r="H141" s="326"/>
      <c r="I141" s="326"/>
      <c r="J141" s="326"/>
      <c r="K141" s="325"/>
      <c r="L141" s="325"/>
      <c r="M141"/>
      <c r="N141"/>
      <c r="O141"/>
      <c r="P141"/>
      <c r="Q141"/>
      <c r="R141"/>
      <c r="S141"/>
      <c r="T141" s="552">
        <f t="shared" si="7"/>
        <v>0</v>
      </c>
      <c r="U141" s="569"/>
      <c r="V141" s="552">
        <f t="shared" si="6"/>
        <v>0</v>
      </c>
    </row>
    <row r="142" spans="1:22">
      <c r="A142"/>
      <c r="B142" s="568">
        <f>IF(LEFT($G$8,1)="1",COUNT($B$14:$B141)-COUNTIF($B$14:$B141,0)+1,0)</f>
        <v>0</v>
      </c>
      <c r="C142" s="670" t="s">
        <v>548</v>
      </c>
      <c r="D142" s="661"/>
      <c r="E142" s="661"/>
      <c r="F142" s="661"/>
      <c r="G142" s="661"/>
      <c r="H142" s="661"/>
      <c r="I142" s="661"/>
      <c r="J142" s="661"/>
      <c r="K142" s="661"/>
      <c r="L142" s="661"/>
      <c r="M142"/>
      <c r="N142"/>
      <c r="O142"/>
      <c r="P142"/>
      <c r="Q142"/>
      <c r="R142"/>
      <c r="S142"/>
      <c r="T142" s="552">
        <f t="shared" si="7"/>
        <v>0</v>
      </c>
      <c r="U142" s="569"/>
      <c r="V142" s="552">
        <f t="shared" ref="V142:V169" si="9">IF(U142="",IF(T142&gt;0,1,0),0)</f>
        <v>0</v>
      </c>
    </row>
    <row r="143" spans="1:22">
      <c r="A143"/>
      <c r="B143" s="310"/>
      <c r="C143" s="661" t="s">
        <v>549</v>
      </c>
      <c r="D143" s="662"/>
      <c r="E143" s="662"/>
      <c r="F143" s="662"/>
      <c r="G143" s="662"/>
      <c r="H143" s="662"/>
      <c r="I143" s="662"/>
      <c r="J143" s="662"/>
      <c r="K143" s="662"/>
      <c r="L143" s="662"/>
      <c r="M143"/>
      <c r="N143"/>
      <c r="O143"/>
      <c r="P143"/>
      <c r="Q143"/>
      <c r="R143"/>
      <c r="S143"/>
      <c r="T143" s="552">
        <f t="shared" ref="T143:T169" si="10">IF(B143="",T142,B143)</f>
        <v>0</v>
      </c>
      <c r="U143" s="569"/>
      <c r="V143" s="552">
        <f t="shared" si="9"/>
        <v>0</v>
      </c>
    </row>
    <row r="144" spans="1:22">
      <c r="A144"/>
      <c r="B144" s="297"/>
      <c r="C144" s="311"/>
      <c r="D144" s="637" t="s">
        <v>405</v>
      </c>
      <c r="E144" s="637"/>
      <c r="F144" s="637"/>
      <c r="G144" s="637"/>
      <c r="H144" s="637"/>
      <c r="I144" s="637"/>
      <c r="J144" s="637"/>
      <c r="K144" s="327"/>
      <c r="L144" s="327"/>
      <c r="M144"/>
      <c r="N144"/>
      <c r="O144"/>
      <c r="P144"/>
      <c r="Q144"/>
      <c r="R144"/>
      <c r="S144"/>
      <c r="T144" s="552">
        <f t="shared" si="10"/>
        <v>0</v>
      </c>
      <c r="U144" s="569"/>
      <c r="V144" s="552">
        <f t="shared" si="9"/>
        <v>0</v>
      </c>
    </row>
    <row r="145" spans="1:22">
      <c r="A145"/>
      <c r="B145" s="297"/>
      <c r="C145" s="328" t="s">
        <v>550</v>
      </c>
      <c r="D145" s="329"/>
      <c r="E145" s="329"/>
      <c r="F145" s="330"/>
      <c r="G145" s="312" t="s">
        <v>528</v>
      </c>
      <c r="H145" s="312" t="s">
        <v>551</v>
      </c>
      <c r="I145" s="312" t="s">
        <v>552</v>
      </c>
      <c r="J145" s="322" t="s">
        <v>531</v>
      </c>
      <c r="K145" s="331"/>
      <c r="L145" s="332"/>
      <c r="M145"/>
      <c r="N145"/>
      <c r="O145"/>
      <c r="P145"/>
      <c r="Q145"/>
      <c r="R145"/>
      <c r="S145"/>
      <c r="T145" s="552">
        <f t="shared" si="10"/>
        <v>0</v>
      </c>
      <c r="U145" s="569"/>
      <c r="V145" s="552">
        <f t="shared" si="9"/>
        <v>0</v>
      </c>
    </row>
    <row r="146" spans="1:22">
      <c r="A146"/>
      <c r="B146" s="297"/>
      <c r="C146" s="674" t="s">
        <v>600</v>
      </c>
      <c r="D146" s="675"/>
      <c r="E146" s="675"/>
      <c r="F146" s="676"/>
      <c r="G146" s="539"/>
      <c r="H146" s="539"/>
      <c r="I146" s="539"/>
      <c r="J146" s="315">
        <f>G146+H146-I146</f>
        <v>0</v>
      </c>
      <c r="K146" s="331"/>
      <c r="L146" s="332"/>
      <c r="M146"/>
      <c r="N146"/>
      <c r="O146"/>
      <c r="P146"/>
      <c r="Q146"/>
      <c r="R146"/>
      <c r="S146"/>
      <c r="T146" s="552">
        <f t="shared" si="10"/>
        <v>0</v>
      </c>
      <c r="U146" s="569"/>
      <c r="V146" s="552">
        <f t="shared" si="9"/>
        <v>0</v>
      </c>
    </row>
    <row r="147" spans="1:22">
      <c r="A147"/>
      <c r="B147" s="297"/>
      <c r="C147" s="677" t="s">
        <v>601</v>
      </c>
      <c r="D147" s="678"/>
      <c r="E147" s="678"/>
      <c r="F147" s="679"/>
      <c r="G147" s="540"/>
      <c r="H147" s="540"/>
      <c r="I147" s="540"/>
      <c r="J147" s="317">
        <f>G147+H147-I147</f>
        <v>0</v>
      </c>
      <c r="K147" s="331"/>
      <c r="L147" s="332"/>
      <c r="M147"/>
      <c r="N147"/>
      <c r="O147"/>
      <c r="P147"/>
      <c r="Q147"/>
      <c r="R147"/>
      <c r="S147"/>
      <c r="T147" s="552">
        <f t="shared" si="10"/>
        <v>0</v>
      </c>
      <c r="U147" s="569"/>
      <c r="V147" s="552">
        <f t="shared" si="9"/>
        <v>0</v>
      </c>
    </row>
    <row r="148" spans="1:22">
      <c r="A148"/>
      <c r="B148" s="297"/>
      <c r="C148" s="671" t="s">
        <v>602</v>
      </c>
      <c r="D148" s="672"/>
      <c r="E148" s="672"/>
      <c r="F148" s="673"/>
      <c r="G148" s="564"/>
      <c r="H148" s="564"/>
      <c r="I148" s="564"/>
      <c r="J148" s="595">
        <f>G148+H148-I148</f>
        <v>0</v>
      </c>
      <c r="K148" s="331"/>
      <c r="L148" s="332"/>
      <c r="M148"/>
      <c r="N148"/>
      <c r="O148"/>
      <c r="P148"/>
      <c r="Q148"/>
      <c r="R148"/>
      <c r="S148"/>
      <c r="T148" s="552">
        <f t="shared" si="10"/>
        <v>0</v>
      </c>
      <c r="U148" s="569"/>
      <c r="V148" s="552">
        <f t="shared" si="9"/>
        <v>0</v>
      </c>
    </row>
    <row r="149" spans="1:22">
      <c r="A149"/>
      <c r="B149" s="297"/>
      <c r="C149" s="593"/>
      <c r="D149" s="333"/>
      <c r="E149" s="333"/>
      <c r="F149" s="333"/>
      <c r="G149" s="332"/>
      <c r="H149" s="332"/>
      <c r="I149" s="332"/>
      <c r="J149" s="334"/>
      <c r="K149" s="332"/>
      <c r="L149" s="332"/>
      <c r="M149"/>
      <c r="N149"/>
      <c r="O149"/>
      <c r="P149"/>
      <c r="Q149"/>
      <c r="R149"/>
      <c r="S149"/>
      <c r="T149" s="552">
        <f t="shared" si="10"/>
        <v>0</v>
      </c>
      <c r="U149" s="569"/>
      <c r="V149" s="552">
        <f t="shared" si="9"/>
        <v>0</v>
      </c>
    </row>
    <row r="150" spans="1:22">
      <c r="A150"/>
      <c r="B150" s="568">
        <f>IF(LEFT($G$9,1)="1",COUNT($B$14:$B149)-COUNTIF($B$14:$B149,0)+1,0)</f>
        <v>0</v>
      </c>
      <c r="C150" s="594" t="s">
        <v>553</v>
      </c>
      <c r="D150" s="336"/>
      <c r="E150" s="336"/>
      <c r="F150" s="336"/>
      <c r="G150" s="336"/>
      <c r="H150" s="336"/>
      <c r="I150" s="336"/>
      <c r="J150" s="336"/>
      <c r="K150" s="336"/>
      <c r="L150" s="336"/>
      <c r="M150"/>
      <c r="N150"/>
      <c r="O150"/>
      <c r="P150"/>
      <c r="Q150"/>
      <c r="R150"/>
      <c r="S150"/>
      <c r="T150" s="552">
        <f t="shared" si="10"/>
        <v>0</v>
      </c>
      <c r="U150" s="569"/>
      <c r="V150" s="552">
        <f t="shared" si="9"/>
        <v>0</v>
      </c>
    </row>
    <row r="151" spans="1:22">
      <c r="A151"/>
      <c r="B151" s="297"/>
      <c r="C151" s="335" t="s">
        <v>554</v>
      </c>
      <c r="D151" s="336"/>
      <c r="E151" s="336"/>
      <c r="F151" s="336"/>
      <c r="G151" s="336"/>
      <c r="H151" s="336"/>
      <c r="I151" s="336"/>
      <c r="J151" s="336"/>
      <c r="K151" s="336"/>
      <c r="L151" s="336"/>
      <c r="M151" s="336"/>
      <c r="N151"/>
      <c r="O151"/>
      <c r="P151"/>
      <c r="Q151"/>
      <c r="R151"/>
      <c r="S151"/>
      <c r="T151" s="552">
        <f t="shared" si="10"/>
        <v>0</v>
      </c>
      <c r="U151" s="569"/>
      <c r="V151" s="552">
        <f t="shared" si="9"/>
        <v>0</v>
      </c>
    </row>
    <row r="152" spans="1:22">
      <c r="A152"/>
      <c r="B152" s="297"/>
      <c r="C152" s="585"/>
      <c r="D152" s="586"/>
      <c r="E152" s="586"/>
      <c r="F152" s="586"/>
      <c r="G152" s="586"/>
      <c r="H152" s="586"/>
      <c r="I152" s="587" t="s">
        <v>405</v>
      </c>
      <c r="J152" s="336"/>
      <c r="K152" s="336"/>
      <c r="L152" s="336"/>
      <c r="M152" s="336"/>
      <c r="N152"/>
      <c r="O152"/>
      <c r="P152"/>
      <c r="Q152"/>
      <c r="R152"/>
      <c r="S152"/>
      <c r="T152" s="552">
        <f t="shared" si="10"/>
        <v>0</v>
      </c>
      <c r="U152" s="569"/>
      <c r="V152" s="552">
        <f t="shared" si="9"/>
        <v>0</v>
      </c>
    </row>
    <row r="153" spans="1:22" ht="31.5">
      <c r="A153"/>
      <c r="B153" s="297"/>
      <c r="C153" s="588" t="s">
        <v>550</v>
      </c>
      <c r="D153" s="589"/>
      <c r="E153" s="589"/>
      <c r="F153" s="590"/>
      <c r="G153" s="591" t="s">
        <v>555</v>
      </c>
      <c r="H153" s="592" t="s">
        <v>556</v>
      </c>
      <c r="I153" s="591" t="s">
        <v>557</v>
      </c>
      <c r="J153" s="313"/>
      <c r="K153" s="313"/>
      <c r="L153" s="297"/>
      <c r="M153" s="297"/>
      <c r="N153"/>
      <c r="O153"/>
      <c r="P153"/>
      <c r="Q153"/>
      <c r="R153"/>
      <c r="S153"/>
      <c r="T153" s="552">
        <f t="shared" si="10"/>
        <v>0</v>
      </c>
      <c r="U153" s="569"/>
      <c r="V153" s="552">
        <f t="shared" si="9"/>
        <v>0</v>
      </c>
    </row>
    <row r="154" spans="1:22">
      <c r="A154"/>
      <c r="B154" s="297"/>
      <c r="C154" s="664" t="s">
        <v>596</v>
      </c>
      <c r="D154" s="663"/>
      <c r="E154" s="663"/>
      <c r="F154" s="667"/>
      <c r="G154" s="581"/>
      <c r="H154" s="579"/>
      <c r="I154" s="581"/>
      <c r="J154" s="313"/>
      <c r="K154" s="313"/>
      <c r="L154" s="297"/>
      <c r="M154" s="297"/>
      <c r="N154"/>
      <c r="O154"/>
      <c r="P154"/>
      <c r="Q154"/>
      <c r="R154"/>
      <c r="S154"/>
      <c r="T154" s="552">
        <f t="shared" si="10"/>
        <v>0</v>
      </c>
      <c r="U154" s="569"/>
      <c r="V154" s="552">
        <f t="shared" si="9"/>
        <v>0</v>
      </c>
    </row>
    <row r="155" spans="1:22">
      <c r="A155"/>
      <c r="B155" s="297"/>
      <c r="C155" s="664" t="s">
        <v>598</v>
      </c>
      <c r="D155" s="663"/>
      <c r="E155" s="663"/>
      <c r="F155" s="667"/>
      <c r="G155" s="581"/>
      <c r="H155" s="579"/>
      <c r="I155" s="581"/>
      <c r="J155" s="313"/>
      <c r="K155" s="313"/>
      <c r="L155" s="297"/>
      <c r="M155" s="297"/>
      <c r="N155"/>
      <c r="O155"/>
      <c r="P155"/>
      <c r="Q155"/>
      <c r="R155"/>
      <c r="S155"/>
      <c r="T155" s="552">
        <f t="shared" si="10"/>
        <v>0</v>
      </c>
      <c r="U155" s="569"/>
      <c r="V155" s="552">
        <f t="shared" si="9"/>
        <v>0</v>
      </c>
    </row>
    <row r="156" spans="1:22">
      <c r="A156"/>
      <c r="B156" s="297"/>
      <c r="C156" s="664" t="s">
        <v>597</v>
      </c>
      <c r="D156" s="665"/>
      <c r="E156" s="665"/>
      <c r="F156" s="666"/>
      <c r="G156" s="581"/>
      <c r="H156" s="579"/>
      <c r="I156" s="581"/>
      <c r="J156" s="313"/>
      <c r="K156" s="313"/>
      <c r="L156" s="297"/>
      <c r="M156" s="297"/>
      <c r="N156"/>
      <c r="O156"/>
      <c r="P156"/>
      <c r="Q156"/>
      <c r="R156"/>
      <c r="S156"/>
      <c r="T156" s="552">
        <f t="shared" si="10"/>
        <v>0</v>
      </c>
      <c r="U156" s="569"/>
      <c r="V156" s="552">
        <f t="shared" si="9"/>
        <v>0</v>
      </c>
    </row>
    <row r="157" spans="1:22">
      <c r="A157"/>
      <c r="B157" s="297"/>
      <c r="C157" s="664" t="s">
        <v>599</v>
      </c>
      <c r="D157" s="665"/>
      <c r="E157" s="665"/>
      <c r="F157" s="666"/>
      <c r="G157" s="582"/>
      <c r="H157" s="583"/>
      <c r="I157" s="582"/>
      <c r="J157" s="313"/>
      <c r="K157" s="313"/>
      <c r="L157" s="297"/>
      <c r="M157" s="297"/>
      <c r="N157"/>
      <c r="O157"/>
      <c r="P157"/>
      <c r="Q157"/>
      <c r="R157"/>
      <c r="S157"/>
      <c r="T157" s="552">
        <f t="shared" si="10"/>
        <v>0</v>
      </c>
      <c r="U157" s="569"/>
      <c r="V157" s="552">
        <f t="shared" si="9"/>
        <v>0</v>
      </c>
    </row>
    <row r="158" spans="1:22" ht="18" thickBot="1">
      <c r="A158"/>
      <c r="B158" s="297"/>
      <c r="C158" s="574"/>
      <c r="D158" s="575"/>
      <c r="E158" s="578" t="s">
        <v>595</v>
      </c>
      <c r="F158" s="580"/>
      <c r="G158" s="337">
        <f>SUM(G157)</f>
        <v>0</v>
      </c>
      <c r="H158" s="584">
        <f>SUM(H157)</f>
        <v>0</v>
      </c>
      <c r="I158" s="337">
        <f>SUM(I157)</f>
        <v>0</v>
      </c>
      <c r="J158" s="313"/>
      <c r="K158" s="313"/>
      <c r="L158" s="297"/>
      <c r="M158" s="297"/>
      <c r="N158"/>
      <c r="O158"/>
      <c r="P158"/>
      <c r="Q158"/>
      <c r="R158"/>
      <c r="S158"/>
      <c r="T158" s="552">
        <f t="shared" si="10"/>
        <v>0</v>
      </c>
      <c r="U158" s="569"/>
      <c r="V158" s="552">
        <f t="shared" si="9"/>
        <v>0</v>
      </c>
    </row>
    <row r="159" spans="1:22" ht="18" thickTop="1">
      <c r="A159"/>
      <c r="H159" s="289"/>
      <c r="N159"/>
      <c r="O159"/>
      <c r="P159"/>
      <c r="Q159"/>
      <c r="R159"/>
      <c r="S159"/>
      <c r="T159" s="552">
        <f t="shared" si="10"/>
        <v>0</v>
      </c>
      <c r="U159" s="569"/>
      <c r="V159" s="552">
        <f t="shared" si="9"/>
        <v>0</v>
      </c>
    </row>
    <row r="160" spans="1:22">
      <c r="B160" s="568">
        <f>IF(LEFT($G$10,1)="1",COUNT($B$14:$B159)-COUNTIF($B$14:$B159,0)+1,0)</f>
        <v>0</v>
      </c>
      <c r="C160" s="594" t="s">
        <v>608</v>
      </c>
      <c r="T160" s="552">
        <f t="shared" si="10"/>
        <v>0</v>
      </c>
      <c r="U160" s="569"/>
      <c r="V160" s="552">
        <f t="shared" si="9"/>
        <v>0</v>
      </c>
    </row>
    <row r="161" spans="2:22">
      <c r="B161" s="297"/>
      <c r="C161" s="600" t="s">
        <v>609</v>
      </c>
      <c r="D161" s="600"/>
      <c r="E161" s="663" t="s">
        <v>610</v>
      </c>
      <c r="F161" s="663"/>
      <c r="G161" s="663"/>
      <c r="H161" s="663"/>
      <c r="I161" s="663"/>
      <c r="J161" s="663"/>
      <c r="K161" s="663"/>
      <c r="L161" s="663"/>
      <c r="T161" s="552">
        <f t="shared" si="10"/>
        <v>0</v>
      </c>
      <c r="U161" s="569"/>
      <c r="V161" s="552">
        <f t="shared" si="9"/>
        <v>0</v>
      </c>
    </row>
    <row r="162" spans="2:22">
      <c r="C162" s="601"/>
      <c r="D162" s="601"/>
      <c r="E162" s="663" t="s">
        <v>620</v>
      </c>
      <c r="F162" s="663"/>
      <c r="G162" s="663"/>
      <c r="H162" s="663"/>
      <c r="I162" s="663"/>
      <c r="J162" s="663"/>
      <c r="K162" s="663"/>
      <c r="L162" s="663"/>
      <c r="T162" s="552">
        <f t="shared" si="10"/>
        <v>0</v>
      </c>
      <c r="U162" s="569"/>
      <c r="V162" s="552">
        <f t="shared" si="9"/>
        <v>0</v>
      </c>
    </row>
    <row r="163" spans="2:22">
      <c r="C163" s="601"/>
      <c r="D163" s="601"/>
      <c r="E163" s="663" t="s">
        <v>611</v>
      </c>
      <c r="F163" s="663"/>
      <c r="G163" s="663"/>
      <c r="H163" s="663"/>
      <c r="I163" s="663"/>
      <c r="J163" s="663"/>
      <c r="K163" s="663"/>
      <c r="L163" s="663"/>
      <c r="T163" s="552">
        <f t="shared" si="10"/>
        <v>0</v>
      </c>
      <c r="U163" s="569"/>
      <c r="V163" s="552">
        <f t="shared" si="9"/>
        <v>0</v>
      </c>
    </row>
    <row r="164" spans="2:22">
      <c r="C164" s="601" t="s">
        <v>612</v>
      </c>
      <c r="D164" s="601"/>
      <c r="E164" s="663" t="s">
        <v>613</v>
      </c>
      <c r="F164" s="663"/>
      <c r="G164" s="663"/>
      <c r="H164" s="663"/>
      <c r="I164" s="663"/>
      <c r="J164" s="663"/>
      <c r="K164" s="663"/>
      <c r="L164" s="663"/>
      <c r="T164" s="552">
        <f t="shared" si="10"/>
        <v>0</v>
      </c>
      <c r="U164" s="569"/>
      <c r="V164" s="552">
        <f t="shared" si="9"/>
        <v>0</v>
      </c>
    </row>
    <row r="165" spans="2:22">
      <c r="C165" s="601"/>
      <c r="D165" s="601"/>
      <c r="E165" s="663" t="s">
        <v>622</v>
      </c>
      <c r="F165" s="663"/>
      <c r="G165" s="663"/>
      <c r="H165" s="663"/>
      <c r="I165" s="663"/>
      <c r="J165" s="663"/>
      <c r="K165" s="663"/>
      <c r="L165" s="663"/>
      <c r="T165" s="552">
        <f t="shared" si="10"/>
        <v>0</v>
      </c>
      <c r="U165" s="569"/>
      <c r="V165" s="552">
        <f t="shared" si="9"/>
        <v>0</v>
      </c>
    </row>
    <row r="166" spans="2:22">
      <c r="C166" s="601"/>
      <c r="D166" s="601"/>
      <c r="E166" s="663" t="s">
        <v>621</v>
      </c>
      <c r="F166" s="663"/>
      <c r="G166" s="663"/>
      <c r="H166" s="663"/>
      <c r="I166" s="663"/>
      <c r="J166" s="663"/>
      <c r="K166" s="663"/>
      <c r="L166" s="663"/>
      <c r="T166" s="552">
        <f t="shared" si="10"/>
        <v>0</v>
      </c>
      <c r="U166" s="569"/>
      <c r="V166" s="552">
        <f t="shared" si="9"/>
        <v>0</v>
      </c>
    </row>
    <row r="167" spans="2:22">
      <c r="C167" s="601"/>
      <c r="D167" s="601"/>
      <c r="E167" s="663"/>
      <c r="F167" s="663"/>
      <c r="G167" s="663"/>
      <c r="H167" s="663"/>
      <c r="I167" s="663"/>
      <c r="J167" s="663"/>
      <c r="K167" s="663"/>
      <c r="L167" s="663"/>
      <c r="T167" s="552">
        <f t="shared" si="10"/>
        <v>0</v>
      </c>
      <c r="U167" s="569"/>
      <c r="V167" s="552">
        <f t="shared" si="9"/>
        <v>0</v>
      </c>
    </row>
    <row r="168" spans="2:22">
      <c r="C168" s="601"/>
      <c r="D168" s="601"/>
      <c r="E168" s="663"/>
      <c r="F168" s="663"/>
      <c r="G168" s="663"/>
      <c r="H168" s="663"/>
      <c r="I168" s="663"/>
      <c r="J168" s="663"/>
      <c r="K168" s="663"/>
      <c r="L168" s="663"/>
      <c r="T168" s="552">
        <f t="shared" si="10"/>
        <v>0</v>
      </c>
      <c r="U168" s="569"/>
      <c r="V168" s="552">
        <f t="shared" si="9"/>
        <v>0</v>
      </c>
    </row>
    <row r="169" spans="2:22">
      <c r="C169" s="601"/>
      <c r="D169" s="601"/>
      <c r="E169" s="663"/>
      <c r="F169" s="663"/>
      <c r="G169" s="663"/>
      <c r="H169" s="663"/>
      <c r="I169" s="663"/>
      <c r="J169" s="663"/>
      <c r="K169" s="663"/>
      <c r="L169" s="663"/>
      <c r="T169" s="552">
        <f t="shared" si="10"/>
        <v>0</v>
      </c>
      <c r="U169" s="569"/>
      <c r="V169" s="552">
        <f t="shared" si="9"/>
        <v>0</v>
      </c>
    </row>
  </sheetData>
  <mergeCells count="75">
    <mergeCell ref="D114:L114"/>
    <mergeCell ref="C119:L119"/>
    <mergeCell ref="C120:L120"/>
    <mergeCell ref="D121:L121"/>
    <mergeCell ref="C115:F115"/>
    <mergeCell ref="H115:L115"/>
    <mergeCell ref="C116:F116"/>
    <mergeCell ref="H116:L116"/>
    <mergeCell ref="C5:F5"/>
    <mergeCell ref="E25:L25"/>
    <mergeCell ref="E26:L26"/>
    <mergeCell ref="E28:L28"/>
    <mergeCell ref="C106:L106"/>
    <mergeCell ref="E24:L24"/>
    <mergeCell ref="C15:L15"/>
    <mergeCell ref="E18:L18"/>
    <mergeCell ref="E19:L19"/>
    <mergeCell ref="E20:L20"/>
    <mergeCell ref="C10:F10"/>
    <mergeCell ref="E23:L23"/>
    <mergeCell ref="E22:L22"/>
    <mergeCell ref="E17:L17"/>
    <mergeCell ref="E16:L16"/>
    <mergeCell ref="E21:L21"/>
    <mergeCell ref="C125:F125"/>
    <mergeCell ref="K125:L125"/>
    <mergeCell ref="C138:F138"/>
    <mergeCell ref="C126:F126"/>
    <mergeCell ref="K126:L126"/>
    <mergeCell ref="K127:L127"/>
    <mergeCell ref="C129:L129"/>
    <mergeCell ref="C130:L130"/>
    <mergeCell ref="D131:L131"/>
    <mergeCell ref="C132:F132"/>
    <mergeCell ref="C133:F133"/>
    <mergeCell ref="D134:F134"/>
    <mergeCell ref="D137:F137"/>
    <mergeCell ref="C136:F136"/>
    <mergeCell ref="D135:F135"/>
    <mergeCell ref="C156:F156"/>
    <mergeCell ref="C154:F154"/>
    <mergeCell ref="C155:F155"/>
    <mergeCell ref="D139:F139"/>
    <mergeCell ref="C142:L142"/>
    <mergeCell ref="C143:L143"/>
    <mergeCell ref="D144:J144"/>
    <mergeCell ref="C148:F148"/>
    <mergeCell ref="C146:F146"/>
    <mergeCell ref="C147:F147"/>
    <mergeCell ref="E169:L169"/>
    <mergeCell ref="C157:F157"/>
    <mergeCell ref="E161:L161"/>
    <mergeCell ref="E162:L162"/>
    <mergeCell ref="E163:L163"/>
    <mergeCell ref="E164:L164"/>
    <mergeCell ref="E165:L165"/>
    <mergeCell ref="E166:L166"/>
    <mergeCell ref="E167:L167"/>
    <mergeCell ref="E168:L168"/>
    <mergeCell ref="K123:L123"/>
    <mergeCell ref="C124:F124"/>
    <mergeCell ref="C117:F117"/>
    <mergeCell ref="H117:L117"/>
    <mergeCell ref="D107:L107"/>
    <mergeCell ref="C108:F108"/>
    <mergeCell ref="H108:L108"/>
    <mergeCell ref="K124:L124"/>
    <mergeCell ref="C123:F123"/>
    <mergeCell ref="C109:F109"/>
    <mergeCell ref="H109:L109"/>
    <mergeCell ref="C110:F110"/>
    <mergeCell ref="H110:L110"/>
    <mergeCell ref="C122:F122"/>
    <mergeCell ref="K122:L122"/>
    <mergeCell ref="C113:L113"/>
  </mergeCells>
  <phoneticPr fontId="1"/>
  <conditionalFormatting sqref="G2:G9">
    <cfRule type="containsText" dxfId="4" priority="2" operator="containsText" text="2. 記載しない">
      <formula>NOT(ISERROR(SEARCH("2. 記載しない",G2)))</formula>
    </cfRule>
  </conditionalFormatting>
  <conditionalFormatting sqref="G10">
    <cfRule type="containsText" dxfId="3" priority="1" operator="containsText" text="2. 記載しない">
      <formula>NOT(ISERROR(SEARCH("2. 記載しない",G10)))</formula>
    </cfRule>
  </conditionalFormatting>
  <dataValidations count="1">
    <dataValidation type="list" allowBlank="1" showInputMessage="1" showErrorMessage="1" sqref="G2:G11" xr:uid="{00000000-0002-0000-0600-000000000000}">
      <formula1>"1. 記載する,2. 記載しない"</formula1>
    </dataValidation>
  </dataValidations>
  <hyperlinks>
    <hyperlink ref="H1" r:id="rId1" display="※ 注記の作成にあたっては、こちらの記載例などが参考となります。" xr:uid="{00000000-0004-0000-0600-000000000000}"/>
  </hyperlinks>
  <pageMargins left="0.70866141732283472" right="0.70866141732283472" top="0.74803149606299213" bottom="0.74803149606299213" header="0.31496062992125984" footer="0.31496062992125984"/>
  <pageSetup paperSize="9" scale="26" orientation="portrait" blackAndWhite="1" r:id="rId2"/>
  <drawing r:id="rId3"/>
  <legacyDrawing r:id="rId4"/>
  <mc:AlternateContent xmlns:mc="http://schemas.openxmlformats.org/markup-compatibility/2006">
    <mc:Choice Requires="x14">
      <controls>
        <mc:AlternateContent xmlns:mc="http://schemas.openxmlformats.org/markup-compatibility/2006">
          <mc:Choice Requires="x14">
            <control shapeId="8194" r:id="rId5" name="Button 49">
              <controlPr defaultSize="0" print="0" autoFill="0" autoPict="0" macro="[0]!注記表示項目で絞込">
                <anchor moveWithCells="1" sizeWithCells="1">
                  <from>
                    <xdr:col>9</xdr:col>
                    <xdr:colOff>61913</xdr:colOff>
                    <xdr:row>2</xdr:row>
                    <xdr:rowOff>38100</xdr:rowOff>
                  </from>
                  <to>
                    <xdr:col>10</xdr:col>
                    <xdr:colOff>342900</xdr:colOff>
                    <xdr:row>4</xdr:row>
                    <xdr:rowOff>419100</xdr:rowOff>
                  </to>
                </anchor>
              </controlPr>
            </control>
          </mc:Choice>
        </mc:AlternateContent>
        <mc:AlternateContent xmlns:mc="http://schemas.openxmlformats.org/markup-compatibility/2006">
          <mc:Choice Requires="x14">
            <control shapeId="8195" r:id="rId6" name="Button 50">
              <controlPr defaultSize="0" print="0" autoFill="0" autoPict="0" macro="[0]!注記絞込解除">
                <anchor moveWithCells="1" sizeWithCells="1">
                  <from>
                    <xdr:col>10</xdr:col>
                    <xdr:colOff>457200</xdr:colOff>
                    <xdr:row>2</xdr:row>
                    <xdr:rowOff>38100</xdr:rowOff>
                  </from>
                  <to>
                    <xdr:col>11</xdr:col>
                    <xdr:colOff>747713</xdr:colOff>
                    <xdr:row>4</xdr:row>
                    <xdr:rowOff>419100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S76"/>
  <sheetViews>
    <sheetView zoomScale="90" zoomScaleNormal="90" workbookViewId="0">
      <pane xSplit="4" ySplit="5" topLeftCell="E6" activePane="bottomRight" state="frozen"/>
      <selection pane="topRight"/>
      <selection pane="bottomLeft"/>
      <selection pane="bottomRight"/>
    </sheetView>
  </sheetViews>
  <sheetFormatPr defaultColWidth="10.6875" defaultRowHeight="17.649999999999999"/>
  <cols>
    <col min="1" max="3" width="3" style="289" customWidth="1"/>
    <col min="4" max="4" width="26.6875" style="289" customWidth="1"/>
    <col min="5" max="6" width="13.1875" style="289" customWidth="1"/>
    <col min="7" max="14" width="13.1875" style="290" customWidth="1"/>
    <col min="15" max="15" width="13.1875" style="289" customWidth="1"/>
    <col min="16" max="17" width="15.3125" style="289" customWidth="1"/>
    <col min="18" max="18" width="6.1875" style="289" customWidth="1"/>
    <col min="19" max="19" width="4.6875" bestFit="1" customWidth="1"/>
  </cols>
  <sheetData>
    <row r="1" spans="1:19" ht="25.5">
      <c r="A1" s="294"/>
      <c r="B1" s="295"/>
      <c r="C1" s="295"/>
      <c r="D1" s="541" t="s">
        <v>489</v>
      </c>
      <c r="E1" s="538" t="str">
        <f>IF(Q75='3_活動計算書'!H201,"◯","☓")</f>
        <v>◯</v>
      </c>
      <c r="F1" s="554" t="s">
        <v>591</v>
      </c>
    </row>
    <row r="2" spans="1:19">
      <c r="A2" s="294"/>
      <c r="B2" s="295"/>
      <c r="C2" s="295"/>
      <c r="D2" s="553" t="s">
        <v>584</v>
      </c>
      <c r="E2" s="552">
        <f t="shared" ref="E2:N2" si="0">IF(COUNTIF(E$6:E$75,0)=COUNT(E$6:E$75),0,1)</f>
        <v>0</v>
      </c>
      <c r="F2" s="552">
        <f t="shared" si="0"/>
        <v>0</v>
      </c>
      <c r="G2" s="552">
        <f t="shared" si="0"/>
        <v>0</v>
      </c>
      <c r="H2" s="552">
        <f t="shared" si="0"/>
        <v>0</v>
      </c>
      <c r="I2" s="552">
        <f t="shared" si="0"/>
        <v>0</v>
      </c>
      <c r="J2" s="552">
        <f t="shared" si="0"/>
        <v>0</v>
      </c>
      <c r="K2" s="552">
        <f t="shared" si="0"/>
        <v>0</v>
      </c>
      <c r="L2" s="552">
        <f t="shared" si="0"/>
        <v>0</v>
      </c>
      <c r="M2" s="552">
        <f t="shared" si="0"/>
        <v>0</v>
      </c>
      <c r="N2" s="552">
        <f t="shared" si="0"/>
        <v>0</v>
      </c>
      <c r="O2" s="482">
        <v>1</v>
      </c>
      <c r="P2" s="482">
        <v>1</v>
      </c>
      <c r="Q2" s="482">
        <v>1</v>
      </c>
    </row>
    <row r="3" spans="1:19">
      <c r="A3" s="295"/>
      <c r="B3" s="551"/>
      <c r="C3" s="295"/>
      <c r="R3"/>
    </row>
    <row r="4" spans="1:19">
      <c r="A4" s="296"/>
      <c r="B4" s="551"/>
      <c r="C4" s="302"/>
      <c r="D4" s="302"/>
      <c r="E4" s="302"/>
      <c r="F4" s="302"/>
      <c r="G4" s="302"/>
      <c r="H4" s="302"/>
      <c r="I4" s="302"/>
      <c r="J4" s="192"/>
      <c r="K4" s="192"/>
      <c r="L4" s="192"/>
      <c r="M4" s="192"/>
      <c r="N4" s="192"/>
      <c r="O4" s="296"/>
      <c r="P4" s="296"/>
      <c r="Q4" s="303" t="s">
        <v>405</v>
      </c>
      <c r="R4" s="296"/>
    </row>
    <row r="5" spans="1:19">
      <c r="A5" s="296"/>
      <c r="B5" s="304" t="s">
        <v>365</v>
      </c>
      <c r="C5" s="305"/>
      <c r="D5" s="305"/>
      <c r="E5" s="306" t="str">
        <f>集計・按分!F3</f>
        <v>A事業</v>
      </c>
      <c r="F5" s="306" t="str">
        <f>集計・按分!G3</f>
        <v>B事業</v>
      </c>
      <c r="G5" s="306" t="str">
        <f>集計・按分!H3</f>
        <v>C事業</v>
      </c>
      <c r="H5" s="307" t="str">
        <f>集計・按分!I3</f>
        <v>D事業</v>
      </c>
      <c r="I5" s="307" t="str">
        <f>集計・按分!J3</f>
        <v>E事業</v>
      </c>
      <c r="J5" s="307" t="str">
        <f>集計・按分!K3</f>
        <v>F事業</v>
      </c>
      <c r="K5" s="307" t="str">
        <f>集計・按分!L3</f>
        <v>G事業</v>
      </c>
      <c r="L5" s="307" t="str">
        <f>集計・按分!M3</f>
        <v>H事業</v>
      </c>
      <c r="M5" s="307" t="str">
        <f>集計・按分!N3</f>
        <v>I事業</v>
      </c>
      <c r="N5" s="307" t="str">
        <f>集計・按分!O3</f>
        <v>J事業</v>
      </c>
      <c r="O5" s="308" t="s">
        <v>496</v>
      </c>
      <c r="P5" s="307" t="s">
        <v>177</v>
      </c>
      <c r="Q5" s="308" t="s">
        <v>178</v>
      </c>
      <c r="R5" s="296"/>
      <c r="S5" s="483" t="s">
        <v>558</v>
      </c>
    </row>
    <row r="6" spans="1:19">
      <c r="A6" s="296"/>
      <c r="B6" s="603" t="s">
        <v>497</v>
      </c>
      <c r="C6" s="604" t="s">
        <v>325</v>
      </c>
      <c r="D6" s="605"/>
      <c r="E6" s="606"/>
      <c r="F6" s="606"/>
      <c r="G6" s="606"/>
      <c r="H6" s="606"/>
      <c r="I6" s="606"/>
      <c r="J6" s="606"/>
      <c r="K6" s="606"/>
      <c r="L6" s="606"/>
      <c r="M6" s="606"/>
      <c r="N6" s="606"/>
      <c r="O6" s="607"/>
      <c r="P6" s="606"/>
      <c r="Q6" s="607"/>
      <c r="R6" s="296"/>
      <c r="S6" s="482">
        <v>1</v>
      </c>
    </row>
    <row r="7" spans="1:19">
      <c r="A7" s="296"/>
      <c r="B7" s="603"/>
      <c r="C7" s="608" t="s">
        <v>338</v>
      </c>
      <c r="D7" s="609" t="s">
        <v>498</v>
      </c>
      <c r="E7" s="606">
        <f>SUM(集計・按分!F65:F76)</f>
        <v>0</v>
      </c>
      <c r="F7" s="606">
        <f>SUM(集計・按分!G65:G76)</f>
        <v>0</v>
      </c>
      <c r="G7" s="606">
        <f>SUM(集計・按分!H65:H76)</f>
        <v>0</v>
      </c>
      <c r="H7" s="606">
        <f>SUM(集計・按分!I65:I76)</f>
        <v>0</v>
      </c>
      <c r="I7" s="606">
        <f>SUM(集計・按分!J65:J76)</f>
        <v>0</v>
      </c>
      <c r="J7" s="606">
        <f>SUM(集計・按分!K65:K76)</f>
        <v>0</v>
      </c>
      <c r="K7" s="606">
        <f>SUM(集計・按分!L65:L76)</f>
        <v>0</v>
      </c>
      <c r="L7" s="606">
        <f>SUM(集計・按分!M65:M76)</f>
        <v>0</v>
      </c>
      <c r="M7" s="606">
        <f>SUM(集計・按分!N65:N76)</f>
        <v>0</v>
      </c>
      <c r="N7" s="606">
        <f>SUM(集計・按分!O65:O76)</f>
        <v>0</v>
      </c>
      <c r="O7" s="607">
        <f>SUM(E7:N7)</f>
        <v>0</v>
      </c>
      <c r="P7" s="606">
        <f>SUM(集計・按分!P65:P76)</f>
        <v>0</v>
      </c>
      <c r="Q7" s="607">
        <f>O7+P7</f>
        <v>0</v>
      </c>
      <c r="R7" s="296"/>
      <c r="S7" s="552">
        <f>IF(COUNTIF($E7:$Q7,0)=COUNT($E7:$Q7),0,1)</f>
        <v>0</v>
      </c>
    </row>
    <row r="8" spans="1:19">
      <c r="A8" s="296"/>
      <c r="B8" s="603"/>
      <c r="C8" s="608" t="s">
        <v>344</v>
      </c>
      <c r="D8" s="609" t="s">
        <v>499</v>
      </c>
      <c r="E8" s="606">
        <f>SUM(集計・按分!F77:F104)</f>
        <v>0</v>
      </c>
      <c r="F8" s="606">
        <f>SUM(集計・按分!G77:G104)</f>
        <v>0</v>
      </c>
      <c r="G8" s="606">
        <f>SUM(集計・按分!H77:H104)</f>
        <v>0</v>
      </c>
      <c r="H8" s="606">
        <f>SUM(集計・按分!I77:I104)</f>
        <v>0</v>
      </c>
      <c r="I8" s="606">
        <f>SUM(集計・按分!J77:J104)</f>
        <v>0</v>
      </c>
      <c r="J8" s="606">
        <f>SUM(集計・按分!K77:K104)</f>
        <v>0</v>
      </c>
      <c r="K8" s="606">
        <f>SUM(集計・按分!L77:L104)</f>
        <v>0</v>
      </c>
      <c r="L8" s="606">
        <f>SUM(集計・按分!M77:M104)</f>
        <v>0</v>
      </c>
      <c r="M8" s="606">
        <f>SUM(集計・按分!N77:N104)</f>
        <v>0</v>
      </c>
      <c r="N8" s="606">
        <f>SUM(集計・按分!O77:O104)</f>
        <v>0</v>
      </c>
      <c r="O8" s="607">
        <f>SUM(E8:N8)</f>
        <v>0</v>
      </c>
      <c r="P8" s="606">
        <f>SUM(集計・按分!P77:P104)</f>
        <v>0</v>
      </c>
      <c r="Q8" s="607">
        <f>O8+P8</f>
        <v>0</v>
      </c>
      <c r="R8" s="296"/>
      <c r="S8" s="552">
        <f>IF(COUNTIF($E8:$Q8,0)=COUNT($E8:$Q8),0,1)</f>
        <v>0</v>
      </c>
    </row>
    <row r="9" spans="1:19">
      <c r="A9" s="296"/>
      <c r="B9" s="603"/>
      <c r="C9" s="608" t="s">
        <v>415</v>
      </c>
      <c r="D9" s="609" t="s">
        <v>416</v>
      </c>
      <c r="E9" s="606">
        <f>SUM(集計・按分!F105:F128)</f>
        <v>0</v>
      </c>
      <c r="F9" s="606">
        <f>SUM(集計・按分!G105:G128)</f>
        <v>0</v>
      </c>
      <c r="G9" s="606">
        <f>SUM(集計・按分!H105:H128)</f>
        <v>0</v>
      </c>
      <c r="H9" s="606">
        <f>SUM(集計・按分!I105:I128)</f>
        <v>0</v>
      </c>
      <c r="I9" s="606">
        <f>SUM(集計・按分!J105:J128)</f>
        <v>0</v>
      </c>
      <c r="J9" s="606">
        <f>SUM(集計・按分!K105:K128)</f>
        <v>0</v>
      </c>
      <c r="K9" s="606">
        <f>SUM(集計・按分!L105:L128)</f>
        <v>0</v>
      </c>
      <c r="L9" s="606">
        <f>SUM(集計・按分!M105:M128)</f>
        <v>0</v>
      </c>
      <c r="M9" s="606">
        <f>SUM(集計・按分!N105:N128)</f>
        <v>0</v>
      </c>
      <c r="N9" s="606">
        <f>SUM(集計・按分!O105:O128)</f>
        <v>0</v>
      </c>
      <c r="O9" s="607">
        <f>SUM(E9:N9)</f>
        <v>0</v>
      </c>
      <c r="P9" s="606">
        <f>SUM(集計・按分!P105:P128)</f>
        <v>0</v>
      </c>
      <c r="Q9" s="607">
        <f>O9+P9</f>
        <v>0</v>
      </c>
      <c r="R9" s="296"/>
      <c r="S9" s="552">
        <f>IF(COUNTIF($E9:$Q9,0)=COUNT($E9:$Q9),0,1)</f>
        <v>0</v>
      </c>
    </row>
    <row r="10" spans="1:19">
      <c r="A10" s="296"/>
      <c r="B10" s="603"/>
      <c r="C10" s="608" t="s">
        <v>419</v>
      </c>
      <c r="D10" s="609" t="s">
        <v>327</v>
      </c>
      <c r="E10" s="606">
        <f>SUM(集計・按分!F129:F139)</f>
        <v>0</v>
      </c>
      <c r="F10" s="606">
        <f>SUM(集計・按分!G129:G139)</f>
        <v>0</v>
      </c>
      <c r="G10" s="606">
        <f>SUM(集計・按分!H129:H139)</f>
        <v>0</v>
      </c>
      <c r="H10" s="606">
        <f>SUM(集計・按分!I129:I139)</f>
        <v>0</v>
      </c>
      <c r="I10" s="606">
        <f>SUM(集計・按分!J129:J139)</f>
        <v>0</v>
      </c>
      <c r="J10" s="606">
        <f>SUM(集計・按分!K129:K139)</f>
        <v>0</v>
      </c>
      <c r="K10" s="606">
        <f>SUM(集計・按分!L129:L139)</f>
        <v>0</v>
      </c>
      <c r="L10" s="606">
        <f>SUM(集計・按分!M129:M139)</f>
        <v>0</v>
      </c>
      <c r="M10" s="606">
        <f>SUM(集計・按分!N129:N139)</f>
        <v>0</v>
      </c>
      <c r="N10" s="606">
        <f>SUM(集計・按分!O129:O139)</f>
        <v>0</v>
      </c>
      <c r="O10" s="607">
        <f>SUM(E10:N10)</f>
        <v>0</v>
      </c>
      <c r="P10" s="606">
        <f>SUM(集計・按分!P129:P139)</f>
        <v>0</v>
      </c>
      <c r="Q10" s="607">
        <f>O10+P10</f>
        <v>0</v>
      </c>
      <c r="R10" s="296"/>
      <c r="S10" s="552">
        <f>IF(COUNTIF($E10:$Q10,0)=COUNT($E10:$Q10),0,1)</f>
        <v>0</v>
      </c>
    </row>
    <row r="11" spans="1:19">
      <c r="A11" s="296"/>
      <c r="B11" s="603"/>
      <c r="C11" s="608" t="s">
        <v>420</v>
      </c>
      <c r="D11" s="609" t="s">
        <v>421</v>
      </c>
      <c r="E11" s="610">
        <f>SUM(集計・按分!F140:F165)</f>
        <v>0</v>
      </c>
      <c r="F11" s="610">
        <f>SUM(集計・按分!G140:G165)</f>
        <v>0</v>
      </c>
      <c r="G11" s="610">
        <f>SUM(集計・按分!H140:H165)</f>
        <v>0</v>
      </c>
      <c r="H11" s="610">
        <f>SUM(集計・按分!I140:I165)</f>
        <v>0</v>
      </c>
      <c r="I11" s="610">
        <f>SUM(集計・按分!J140:J165)</f>
        <v>0</v>
      </c>
      <c r="J11" s="610">
        <f>SUM(集計・按分!K140:K165)</f>
        <v>0</v>
      </c>
      <c r="K11" s="610">
        <f>SUM(集計・按分!L140:L165)</f>
        <v>0</v>
      </c>
      <c r="L11" s="610">
        <f>SUM(集計・按分!M140:M165)</f>
        <v>0</v>
      </c>
      <c r="M11" s="610">
        <f>SUM(集計・按分!N140:N165)</f>
        <v>0</v>
      </c>
      <c r="N11" s="610">
        <f>SUM(集計・按分!O140:O165)</f>
        <v>0</v>
      </c>
      <c r="O11" s="607">
        <f>SUM(E11:N11)</f>
        <v>0</v>
      </c>
      <c r="P11" s="610">
        <f>SUM(集計・按分!P140:P165)</f>
        <v>0</v>
      </c>
      <c r="Q11" s="611">
        <f>O11+P11</f>
        <v>0</v>
      </c>
      <c r="R11" s="296"/>
      <c r="S11" s="552">
        <f>IF(COUNTIF($E11:$Q11,0)=COUNT($E11:$Q11),0,1)</f>
        <v>0</v>
      </c>
    </row>
    <row r="12" spans="1:19">
      <c r="A12" s="296"/>
      <c r="B12" s="603"/>
      <c r="C12" s="375" t="s">
        <v>500</v>
      </c>
      <c r="D12" s="357"/>
      <c r="E12" s="612">
        <f t="shared" ref="E12:Q12" si="1">SUM(E7:E11)</f>
        <v>0</v>
      </c>
      <c r="F12" s="612">
        <f t="shared" si="1"/>
        <v>0</v>
      </c>
      <c r="G12" s="612">
        <f t="shared" si="1"/>
        <v>0</v>
      </c>
      <c r="H12" s="612">
        <f t="shared" si="1"/>
        <v>0</v>
      </c>
      <c r="I12" s="612">
        <f t="shared" si="1"/>
        <v>0</v>
      </c>
      <c r="J12" s="612">
        <f t="shared" si="1"/>
        <v>0</v>
      </c>
      <c r="K12" s="612">
        <f t="shared" si="1"/>
        <v>0</v>
      </c>
      <c r="L12" s="612">
        <f t="shared" si="1"/>
        <v>0</v>
      </c>
      <c r="M12" s="612">
        <f t="shared" si="1"/>
        <v>0</v>
      </c>
      <c r="N12" s="612">
        <f t="shared" si="1"/>
        <v>0</v>
      </c>
      <c r="O12" s="612">
        <f t="shared" si="1"/>
        <v>0</v>
      </c>
      <c r="P12" s="612">
        <f t="shared" si="1"/>
        <v>0</v>
      </c>
      <c r="Q12" s="612">
        <f t="shared" si="1"/>
        <v>0</v>
      </c>
      <c r="R12" s="296"/>
      <c r="S12" s="482">
        <v>1</v>
      </c>
    </row>
    <row r="13" spans="1:19">
      <c r="A13" s="296"/>
      <c r="B13" s="603" t="s">
        <v>501</v>
      </c>
      <c r="C13" s="613" t="s">
        <v>502</v>
      </c>
      <c r="D13" s="356"/>
      <c r="E13" s="606"/>
      <c r="F13" s="606"/>
      <c r="G13" s="606"/>
      <c r="H13" s="606"/>
      <c r="I13" s="606"/>
      <c r="J13" s="606"/>
      <c r="K13" s="606"/>
      <c r="L13" s="606"/>
      <c r="M13" s="606"/>
      <c r="N13" s="606"/>
      <c r="O13" s="607"/>
      <c r="P13" s="606"/>
      <c r="Q13" s="607"/>
      <c r="R13" s="296"/>
      <c r="S13" s="482">
        <v>1</v>
      </c>
    </row>
    <row r="14" spans="1:19">
      <c r="A14" s="296"/>
      <c r="B14" s="603" t="s">
        <v>491</v>
      </c>
      <c r="C14" s="613"/>
      <c r="D14" s="613" t="s">
        <v>503</v>
      </c>
      <c r="E14" s="606"/>
      <c r="F14" s="606"/>
      <c r="G14" s="606"/>
      <c r="H14" s="606"/>
      <c r="I14" s="606"/>
      <c r="J14" s="606"/>
      <c r="K14" s="606"/>
      <c r="L14" s="606"/>
      <c r="M14" s="606"/>
      <c r="N14" s="606"/>
      <c r="O14" s="607"/>
      <c r="P14" s="606"/>
      <c r="Q14" s="607"/>
      <c r="R14" s="296"/>
      <c r="S14" s="482">
        <v>1</v>
      </c>
    </row>
    <row r="15" spans="1:19">
      <c r="A15" s="296"/>
      <c r="B15" s="614"/>
      <c r="C15" s="608"/>
      <c r="D15" s="609" t="s">
        <v>428</v>
      </c>
      <c r="E15" s="606">
        <f>集計・按分!F167+集計・按分!F224</f>
        <v>0</v>
      </c>
      <c r="F15" s="606">
        <f>集計・按分!G167+集計・按分!G224</f>
        <v>0</v>
      </c>
      <c r="G15" s="606">
        <f>集計・按分!H167+集計・按分!H224</f>
        <v>0</v>
      </c>
      <c r="H15" s="606">
        <f>集計・按分!I167+集計・按分!I224</f>
        <v>0</v>
      </c>
      <c r="I15" s="606">
        <f>集計・按分!J167+集計・按分!J224</f>
        <v>0</v>
      </c>
      <c r="J15" s="606">
        <f>集計・按分!K167+集計・按分!K224</f>
        <v>0</v>
      </c>
      <c r="K15" s="606">
        <f>集計・按分!L167+集計・按分!L224</f>
        <v>0</v>
      </c>
      <c r="L15" s="606">
        <f>集計・按分!M167+集計・按分!M224</f>
        <v>0</v>
      </c>
      <c r="M15" s="606">
        <f>集計・按分!N167+集計・按分!N224</f>
        <v>0</v>
      </c>
      <c r="N15" s="606">
        <f>集計・按分!O167+集計・按分!O224</f>
        <v>0</v>
      </c>
      <c r="O15" s="607">
        <f t="shared" ref="O15:O33" si="2">SUM(E15:N15)</f>
        <v>0</v>
      </c>
      <c r="P15" s="606">
        <f>集計・按分!P167+集計・按分!P224</f>
        <v>0</v>
      </c>
      <c r="Q15" s="607">
        <f t="shared" ref="Q15:Q33" si="3">O15+P15</f>
        <v>0</v>
      </c>
      <c r="R15" s="296"/>
      <c r="S15" s="552">
        <f t="shared" ref="S15:S33" si="4">IF(COUNTIF($E15:$Q15,0)=COUNT($E15:$Q15),0,1)</f>
        <v>0</v>
      </c>
    </row>
    <row r="16" spans="1:19">
      <c r="A16" s="296"/>
      <c r="B16" s="614"/>
      <c r="C16" s="608"/>
      <c r="D16" s="609" t="s">
        <v>429</v>
      </c>
      <c r="E16" s="606">
        <f>集計・按分!F168+集計・按分!F225</f>
        <v>0</v>
      </c>
      <c r="F16" s="606">
        <f>集計・按分!G168+集計・按分!G225</f>
        <v>0</v>
      </c>
      <c r="G16" s="606">
        <f>集計・按分!H168+集計・按分!H225</f>
        <v>0</v>
      </c>
      <c r="H16" s="606">
        <f>集計・按分!I168+集計・按分!I225</f>
        <v>0</v>
      </c>
      <c r="I16" s="606">
        <f>集計・按分!J168+集計・按分!J225</f>
        <v>0</v>
      </c>
      <c r="J16" s="606">
        <f>集計・按分!K168+集計・按分!K225</f>
        <v>0</v>
      </c>
      <c r="K16" s="606">
        <f>集計・按分!L168+集計・按分!L225</f>
        <v>0</v>
      </c>
      <c r="L16" s="606">
        <f>集計・按分!M168+集計・按分!M225</f>
        <v>0</v>
      </c>
      <c r="M16" s="606">
        <f>集計・按分!N168+集計・按分!N225</f>
        <v>0</v>
      </c>
      <c r="N16" s="606">
        <f>集計・按分!O168+集計・按分!O225</f>
        <v>0</v>
      </c>
      <c r="O16" s="607">
        <f t="shared" si="2"/>
        <v>0</v>
      </c>
      <c r="P16" s="606">
        <f>集計・按分!P168+集計・按分!P225</f>
        <v>0</v>
      </c>
      <c r="Q16" s="607">
        <f t="shared" si="3"/>
        <v>0</v>
      </c>
      <c r="R16" s="296"/>
      <c r="S16" s="552">
        <f t="shared" si="4"/>
        <v>0</v>
      </c>
    </row>
    <row r="17" spans="1:19">
      <c r="A17" s="296"/>
      <c r="B17" s="614"/>
      <c r="C17" s="608"/>
      <c r="D17" s="609" t="s">
        <v>430</v>
      </c>
      <c r="E17" s="606">
        <f>集計・按分!F169+集計・按分!F226</f>
        <v>0</v>
      </c>
      <c r="F17" s="606">
        <f>集計・按分!G169+集計・按分!G226</f>
        <v>0</v>
      </c>
      <c r="G17" s="606">
        <f>集計・按分!H169+集計・按分!H226</f>
        <v>0</v>
      </c>
      <c r="H17" s="606">
        <f>集計・按分!I169+集計・按分!I226</f>
        <v>0</v>
      </c>
      <c r="I17" s="606">
        <f>集計・按分!J169+集計・按分!J226</f>
        <v>0</v>
      </c>
      <c r="J17" s="606">
        <f>集計・按分!K169+集計・按分!K226</f>
        <v>0</v>
      </c>
      <c r="K17" s="606">
        <f>集計・按分!L169+集計・按分!L226</f>
        <v>0</v>
      </c>
      <c r="L17" s="606">
        <f>集計・按分!M169+集計・按分!M226</f>
        <v>0</v>
      </c>
      <c r="M17" s="606">
        <f>集計・按分!N169+集計・按分!N226</f>
        <v>0</v>
      </c>
      <c r="N17" s="606">
        <f>集計・按分!O169+集計・按分!O226</f>
        <v>0</v>
      </c>
      <c r="O17" s="607">
        <f t="shared" si="2"/>
        <v>0</v>
      </c>
      <c r="P17" s="606">
        <f>集計・按分!P169+集計・按分!P226</f>
        <v>0</v>
      </c>
      <c r="Q17" s="607">
        <f t="shared" si="3"/>
        <v>0</v>
      </c>
      <c r="R17" s="296"/>
      <c r="S17" s="552">
        <f t="shared" si="4"/>
        <v>0</v>
      </c>
    </row>
    <row r="18" spans="1:19">
      <c r="A18" s="296"/>
      <c r="B18" s="614"/>
      <c r="C18" s="608"/>
      <c r="D18" s="609" t="s">
        <v>431</v>
      </c>
      <c r="E18" s="606">
        <f>集計・按分!F170+集計・按分!F227</f>
        <v>0</v>
      </c>
      <c r="F18" s="606">
        <f>集計・按分!G170+集計・按分!G227</f>
        <v>0</v>
      </c>
      <c r="G18" s="606">
        <f>集計・按分!H170+集計・按分!H227</f>
        <v>0</v>
      </c>
      <c r="H18" s="606">
        <f>集計・按分!I170+集計・按分!I227</f>
        <v>0</v>
      </c>
      <c r="I18" s="606">
        <f>集計・按分!J170+集計・按分!J227</f>
        <v>0</v>
      </c>
      <c r="J18" s="606">
        <f>集計・按分!K170+集計・按分!K227</f>
        <v>0</v>
      </c>
      <c r="K18" s="606">
        <f>集計・按分!L170+集計・按分!L227</f>
        <v>0</v>
      </c>
      <c r="L18" s="606">
        <f>集計・按分!M170+集計・按分!M227</f>
        <v>0</v>
      </c>
      <c r="M18" s="606">
        <f>集計・按分!N170+集計・按分!N227</f>
        <v>0</v>
      </c>
      <c r="N18" s="606">
        <f>集計・按分!O170+集計・按分!O227</f>
        <v>0</v>
      </c>
      <c r="O18" s="607">
        <f t="shared" si="2"/>
        <v>0</v>
      </c>
      <c r="P18" s="606">
        <f>集計・按分!P170+集計・按分!P227</f>
        <v>0</v>
      </c>
      <c r="Q18" s="607">
        <f t="shared" si="3"/>
        <v>0</v>
      </c>
      <c r="R18" s="296"/>
      <c r="S18" s="552">
        <f t="shared" si="4"/>
        <v>0</v>
      </c>
    </row>
    <row r="19" spans="1:19">
      <c r="A19" s="296"/>
      <c r="B19" s="614"/>
      <c r="C19" s="608"/>
      <c r="D19" s="609" t="s">
        <v>432</v>
      </c>
      <c r="E19" s="606">
        <f>集計・按分!F171+集計・按分!F228</f>
        <v>0</v>
      </c>
      <c r="F19" s="606">
        <f>集計・按分!G171+集計・按分!G228</f>
        <v>0</v>
      </c>
      <c r="G19" s="606">
        <f>集計・按分!H171+集計・按分!H228</f>
        <v>0</v>
      </c>
      <c r="H19" s="606">
        <f>集計・按分!I171+集計・按分!I228</f>
        <v>0</v>
      </c>
      <c r="I19" s="606">
        <f>集計・按分!J171+集計・按分!J228</f>
        <v>0</v>
      </c>
      <c r="J19" s="606">
        <f>集計・按分!K171+集計・按分!K228</f>
        <v>0</v>
      </c>
      <c r="K19" s="606">
        <f>集計・按分!L171+集計・按分!L228</f>
        <v>0</v>
      </c>
      <c r="L19" s="606">
        <f>集計・按分!M171+集計・按分!M228</f>
        <v>0</v>
      </c>
      <c r="M19" s="606">
        <f>集計・按分!N171+集計・按分!N228</f>
        <v>0</v>
      </c>
      <c r="N19" s="606">
        <f>集計・按分!O171+集計・按分!O228</f>
        <v>0</v>
      </c>
      <c r="O19" s="607">
        <f t="shared" si="2"/>
        <v>0</v>
      </c>
      <c r="P19" s="606">
        <f>集計・按分!P171+集計・按分!P228</f>
        <v>0</v>
      </c>
      <c r="Q19" s="607">
        <f t="shared" si="3"/>
        <v>0</v>
      </c>
      <c r="R19" s="296"/>
      <c r="S19" s="552">
        <f t="shared" si="4"/>
        <v>0</v>
      </c>
    </row>
    <row r="20" spans="1:19">
      <c r="A20" s="296"/>
      <c r="B20" s="614"/>
      <c r="C20" s="608"/>
      <c r="D20" s="609" t="s">
        <v>433</v>
      </c>
      <c r="E20" s="606">
        <f>集計・按分!F172+集計・按分!F229</f>
        <v>0</v>
      </c>
      <c r="F20" s="606">
        <f>集計・按分!G172+集計・按分!G229</f>
        <v>0</v>
      </c>
      <c r="G20" s="606">
        <f>集計・按分!H172+集計・按分!H229</f>
        <v>0</v>
      </c>
      <c r="H20" s="606">
        <f>集計・按分!I172+集計・按分!I229</f>
        <v>0</v>
      </c>
      <c r="I20" s="606">
        <f>集計・按分!J172+集計・按分!J229</f>
        <v>0</v>
      </c>
      <c r="J20" s="606">
        <f>集計・按分!K172+集計・按分!K229</f>
        <v>0</v>
      </c>
      <c r="K20" s="606">
        <f>集計・按分!L172+集計・按分!L229</f>
        <v>0</v>
      </c>
      <c r="L20" s="606">
        <f>集計・按分!M172+集計・按分!M229</f>
        <v>0</v>
      </c>
      <c r="M20" s="606">
        <f>集計・按分!N172+集計・按分!N229</f>
        <v>0</v>
      </c>
      <c r="N20" s="606">
        <f>集計・按分!O172+集計・按分!O229</f>
        <v>0</v>
      </c>
      <c r="O20" s="607">
        <f t="shared" si="2"/>
        <v>0</v>
      </c>
      <c r="P20" s="606">
        <f>集計・按分!P172+集計・按分!P229</f>
        <v>0</v>
      </c>
      <c r="Q20" s="607">
        <f t="shared" si="3"/>
        <v>0</v>
      </c>
      <c r="R20" s="296"/>
      <c r="S20" s="552">
        <f t="shared" si="4"/>
        <v>0</v>
      </c>
    </row>
    <row r="21" spans="1:19">
      <c r="A21" s="296"/>
      <c r="B21" s="614"/>
      <c r="C21" s="608"/>
      <c r="D21" s="609" t="s">
        <v>434</v>
      </c>
      <c r="E21" s="606">
        <f>集計・按分!F173+集計・按分!F230</f>
        <v>0</v>
      </c>
      <c r="F21" s="606">
        <f>集計・按分!G173+集計・按分!G230</f>
        <v>0</v>
      </c>
      <c r="G21" s="606">
        <f>集計・按分!H173+集計・按分!H230</f>
        <v>0</v>
      </c>
      <c r="H21" s="606">
        <f>集計・按分!I173+集計・按分!I230</f>
        <v>0</v>
      </c>
      <c r="I21" s="606">
        <f>集計・按分!J173+集計・按分!J230</f>
        <v>0</v>
      </c>
      <c r="J21" s="606">
        <f>集計・按分!K173+集計・按分!K230</f>
        <v>0</v>
      </c>
      <c r="K21" s="606">
        <f>集計・按分!L173+集計・按分!L230</f>
        <v>0</v>
      </c>
      <c r="L21" s="606">
        <f>集計・按分!M173+集計・按分!M230</f>
        <v>0</v>
      </c>
      <c r="M21" s="606">
        <f>集計・按分!N173+集計・按分!N230</f>
        <v>0</v>
      </c>
      <c r="N21" s="606">
        <f>集計・按分!O173+集計・按分!O230</f>
        <v>0</v>
      </c>
      <c r="O21" s="607">
        <f t="shared" si="2"/>
        <v>0</v>
      </c>
      <c r="P21" s="606">
        <f>集計・按分!P173+集計・按分!P230</f>
        <v>0</v>
      </c>
      <c r="Q21" s="607">
        <f t="shared" si="3"/>
        <v>0</v>
      </c>
      <c r="R21" s="296"/>
      <c r="S21" s="552">
        <f t="shared" si="4"/>
        <v>0</v>
      </c>
    </row>
    <row r="22" spans="1:19">
      <c r="A22" s="296"/>
      <c r="B22" s="614"/>
      <c r="C22" s="608"/>
      <c r="D22" s="609" t="s">
        <v>435</v>
      </c>
      <c r="E22" s="606">
        <f>集計・按分!F174+集計・按分!F231</f>
        <v>0</v>
      </c>
      <c r="F22" s="606">
        <f>集計・按分!G174+集計・按分!G231</f>
        <v>0</v>
      </c>
      <c r="G22" s="606">
        <f>集計・按分!H174+集計・按分!H231</f>
        <v>0</v>
      </c>
      <c r="H22" s="606">
        <f>集計・按分!I174+集計・按分!I231</f>
        <v>0</v>
      </c>
      <c r="I22" s="606">
        <f>集計・按分!J174+集計・按分!J231</f>
        <v>0</v>
      </c>
      <c r="J22" s="606">
        <f>集計・按分!K174+集計・按分!K231</f>
        <v>0</v>
      </c>
      <c r="K22" s="606">
        <f>集計・按分!L174+集計・按分!L231</f>
        <v>0</v>
      </c>
      <c r="L22" s="606">
        <f>集計・按分!M174+集計・按分!M231</f>
        <v>0</v>
      </c>
      <c r="M22" s="606">
        <f>集計・按分!N174+集計・按分!N231</f>
        <v>0</v>
      </c>
      <c r="N22" s="606">
        <f>集計・按分!O174+集計・按分!O231</f>
        <v>0</v>
      </c>
      <c r="O22" s="607">
        <f t="shared" si="2"/>
        <v>0</v>
      </c>
      <c r="P22" s="606">
        <f>集計・按分!P174+集計・按分!P231</f>
        <v>0</v>
      </c>
      <c r="Q22" s="607">
        <f t="shared" si="3"/>
        <v>0</v>
      </c>
      <c r="R22" s="296"/>
      <c r="S22" s="552">
        <f t="shared" si="4"/>
        <v>0</v>
      </c>
    </row>
    <row r="23" spans="1:19">
      <c r="A23" s="296"/>
      <c r="B23" s="614"/>
      <c r="C23" s="608"/>
      <c r="D23" s="609" t="s">
        <v>436</v>
      </c>
      <c r="E23" s="606">
        <f>集計・按分!F175+集計・按分!F232</f>
        <v>0</v>
      </c>
      <c r="F23" s="606">
        <f>集計・按分!G175+集計・按分!G232</f>
        <v>0</v>
      </c>
      <c r="G23" s="606">
        <f>集計・按分!H175+集計・按分!H232</f>
        <v>0</v>
      </c>
      <c r="H23" s="606">
        <f>集計・按分!I175+集計・按分!I232</f>
        <v>0</v>
      </c>
      <c r="I23" s="606">
        <f>集計・按分!J175+集計・按分!J232</f>
        <v>0</v>
      </c>
      <c r="J23" s="606">
        <f>集計・按分!K175+集計・按分!K232</f>
        <v>0</v>
      </c>
      <c r="K23" s="606">
        <f>集計・按分!L175+集計・按分!L232</f>
        <v>0</v>
      </c>
      <c r="L23" s="606">
        <f>集計・按分!M175+集計・按分!M232</f>
        <v>0</v>
      </c>
      <c r="M23" s="606">
        <f>集計・按分!N175+集計・按分!N232</f>
        <v>0</v>
      </c>
      <c r="N23" s="606">
        <f>集計・按分!O175+集計・按分!O232</f>
        <v>0</v>
      </c>
      <c r="O23" s="607">
        <f t="shared" si="2"/>
        <v>0</v>
      </c>
      <c r="P23" s="606">
        <f>集計・按分!P175+集計・按分!P232</f>
        <v>0</v>
      </c>
      <c r="Q23" s="607">
        <f t="shared" si="3"/>
        <v>0</v>
      </c>
      <c r="R23" s="296"/>
      <c r="S23" s="552">
        <f t="shared" si="4"/>
        <v>0</v>
      </c>
    </row>
    <row r="24" spans="1:19">
      <c r="A24" s="296"/>
      <c r="B24" s="614"/>
      <c r="C24" s="608"/>
      <c r="D24" s="609" t="str">
        <f>使い方・設定!H75</f>
        <v>人件費追加勘定科目1</v>
      </c>
      <c r="E24" s="606">
        <f>集計・按分!F176+集計・按分!F233</f>
        <v>0</v>
      </c>
      <c r="F24" s="606">
        <f>集計・按分!G176+集計・按分!G233</f>
        <v>0</v>
      </c>
      <c r="G24" s="606">
        <f>集計・按分!H176+集計・按分!H233</f>
        <v>0</v>
      </c>
      <c r="H24" s="606">
        <f>集計・按分!I176+集計・按分!I233</f>
        <v>0</v>
      </c>
      <c r="I24" s="606">
        <f>集計・按分!J176+集計・按分!J233</f>
        <v>0</v>
      </c>
      <c r="J24" s="606">
        <f>集計・按分!K176+集計・按分!K233</f>
        <v>0</v>
      </c>
      <c r="K24" s="606">
        <f>集計・按分!L176+集計・按分!L233</f>
        <v>0</v>
      </c>
      <c r="L24" s="606">
        <f>集計・按分!M176+集計・按分!M233</f>
        <v>0</v>
      </c>
      <c r="M24" s="606">
        <f>集計・按分!N176+集計・按分!N233</f>
        <v>0</v>
      </c>
      <c r="N24" s="606">
        <f>集計・按分!O176+集計・按分!O233</f>
        <v>0</v>
      </c>
      <c r="O24" s="607">
        <f t="shared" si="2"/>
        <v>0</v>
      </c>
      <c r="P24" s="606">
        <f>集計・按分!P176+集計・按分!P233</f>
        <v>0</v>
      </c>
      <c r="Q24" s="607">
        <f t="shared" si="3"/>
        <v>0</v>
      </c>
      <c r="R24" s="296"/>
      <c r="S24" s="552">
        <f t="shared" si="4"/>
        <v>0</v>
      </c>
    </row>
    <row r="25" spans="1:19">
      <c r="A25" s="296"/>
      <c r="B25" s="614"/>
      <c r="C25" s="608"/>
      <c r="D25" s="609" t="str">
        <f>使い方・設定!H76</f>
        <v>人件費追加勘定科目2</v>
      </c>
      <c r="E25" s="606">
        <f>集計・按分!F177+集計・按分!F234</f>
        <v>0</v>
      </c>
      <c r="F25" s="606">
        <f>集計・按分!G177+集計・按分!G234</f>
        <v>0</v>
      </c>
      <c r="G25" s="606">
        <f>集計・按分!H177+集計・按分!H234</f>
        <v>0</v>
      </c>
      <c r="H25" s="606">
        <f>集計・按分!I177+集計・按分!I234</f>
        <v>0</v>
      </c>
      <c r="I25" s="606">
        <f>集計・按分!J177+集計・按分!J234</f>
        <v>0</v>
      </c>
      <c r="J25" s="606">
        <f>集計・按分!K177+集計・按分!K234</f>
        <v>0</v>
      </c>
      <c r="K25" s="606">
        <f>集計・按分!L177+集計・按分!L234</f>
        <v>0</v>
      </c>
      <c r="L25" s="606">
        <f>集計・按分!M177+集計・按分!M234</f>
        <v>0</v>
      </c>
      <c r="M25" s="606">
        <f>集計・按分!N177+集計・按分!N234</f>
        <v>0</v>
      </c>
      <c r="N25" s="606">
        <f>集計・按分!O177+集計・按分!O234</f>
        <v>0</v>
      </c>
      <c r="O25" s="607">
        <f t="shared" si="2"/>
        <v>0</v>
      </c>
      <c r="P25" s="606">
        <f>集計・按分!P177+集計・按分!P234</f>
        <v>0</v>
      </c>
      <c r="Q25" s="607">
        <f t="shared" si="3"/>
        <v>0</v>
      </c>
      <c r="R25" s="296"/>
      <c r="S25" s="552">
        <f t="shared" si="4"/>
        <v>0</v>
      </c>
    </row>
    <row r="26" spans="1:19">
      <c r="A26" s="296"/>
      <c r="B26" s="614"/>
      <c r="C26" s="608"/>
      <c r="D26" s="609" t="str">
        <f>使い方・設定!H77</f>
        <v>人件費追加勘定科目3</v>
      </c>
      <c r="E26" s="606">
        <f>集計・按分!F178+集計・按分!F235</f>
        <v>0</v>
      </c>
      <c r="F26" s="606">
        <f>集計・按分!G178+集計・按分!G235</f>
        <v>0</v>
      </c>
      <c r="G26" s="606">
        <f>集計・按分!H178+集計・按分!H235</f>
        <v>0</v>
      </c>
      <c r="H26" s="606">
        <f>集計・按分!I178+集計・按分!I235</f>
        <v>0</v>
      </c>
      <c r="I26" s="606">
        <f>集計・按分!J178+集計・按分!J235</f>
        <v>0</v>
      </c>
      <c r="J26" s="606">
        <f>集計・按分!K178+集計・按分!K235</f>
        <v>0</v>
      </c>
      <c r="K26" s="606">
        <f>集計・按分!L178+集計・按分!L235</f>
        <v>0</v>
      </c>
      <c r="L26" s="606">
        <f>集計・按分!M178+集計・按分!M235</f>
        <v>0</v>
      </c>
      <c r="M26" s="606">
        <f>集計・按分!N178+集計・按分!N235</f>
        <v>0</v>
      </c>
      <c r="N26" s="606">
        <f>集計・按分!O178+集計・按分!O235</f>
        <v>0</v>
      </c>
      <c r="O26" s="607">
        <f t="shared" si="2"/>
        <v>0</v>
      </c>
      <c r="P26" s="606">
        <f>集計・按分!P178+集計・按分!P235</f>
        <v>0</v>
      </c>
      <c r="Q26" s="607">
        <f t="shared" si="3"/>
        <v>0</v>
      </c>
      <c r="R26" s="296"/>
      <c r="S26" s="552">
        <f t="shared" si="4"/>
        <v>0</v>
      </c>
    </row>
    <row r="27" spans="1:19">
      <c r="A27" s="296"/>
      <c r="B27" s="614"/>
      <c r="C27" s="608"/>
      <c r="D27" s="609" t="str">
        <f>使い方・設定!H78</f>
        <v>人件費追加勘定科目4</v>
      </c>
      <c r="E27" s="606">
        <f>集計・按分!F179+集計・按分!F236</f>
        <v>0</v>
      </c>
      <c r="F27" s="606">
        <f>集計・按分!G179+集計・按分!G236</f>
        <v>0</v>
      </c>
      <c r="G27" s="606">
        <f>集計・按分!H179+集計・按分!H236</f>
        <v>0</v>
      </c>
      <c r="H27" s="606">
        <f>集計・按分!I179+集計・按分!I236</f>
        <v>0</v>
      </c>
      <c r="I27" s="606">
        <f>集計・按分!J179+集計・按分!J236</f>
        <v>0</v>
      </c>
      <c r="J27" s="606">
        <f>集計・按分!K179+集計・按分!K236</f>
        <v>0</v>
      </c>
      <c r="K27" s="606">
        <f>集計・按分!L179+集計・按分!L236</f>
        <v>0</v>
      </c>
      <c r="L27" s="606">
        <f>集計・按分!M179+集計・按分!M236</f>
        <v>0</v>
      </c>
      <c r="M27" s="606">
        <f>集計・按分!N179+集計・按分!N236</f>
        <v>0</v>
      </c>
      <c r="N27" s="606">
        <f>集計・按分!O179+集計・按分!O236</f>
        <v>0</v>
      </c>
      <c r="O27" s="607">
        <f t="shared" si="2"/>
        <v>0</v>
      </c>
      <c r="P27" s="606">
        <f>集計・按分!P179+集計・按分!P236</f>
        <v>0</v>
      </c>
      <c r="Q27" s="607">
        <f t="shared" si="3"/>
        <v>0</v>
      </c>
      <c r="R27" s="296"/>
      <c r="S27" s="552">
        <f t="shared" si="4"/>
        <v>0</v>
      </c>
    </row>
    <row r="28" spans="1:19">
      <c r="A28" s="296"/>
      <c r="B28" s="614"/>
      <c r="C28" s="608"/>
      <c r="D28" s="609" t="str">
        <f>使い方・設定!H79</f>
        <v>人件費追加勘定科目5</v>
      </c>
      <c r="E28" s="606">
        <f>集計・按分!F180+集計・按分!F237</f>
        <v>0</v>
      </c>
      <c r="F28" s="606">
        <f>集計・按分!G180+集計・按分!G237</f>
        <v>0</v>
      </c>
      <c r="G28" s="606">
        <f>集計・按分!H180+集計・按分!H237</f>
        <v>0</v>
      </c>
      <c r="H28" s="606">
        <f>集計・按分!I180+集計・按分!I237</f>
        <v>0</v>
      </c>
      <c r="I28" s="606">
        <f>集計・按分!J180+集計・按分!J237</f>
        <v>0</v>
      </c>
      <c r="J28" s="606">
        <f>集計・按分!K180+集計・按分!K237</f>
        <v>0</v>
      </c>
      <c r="K28" s="606">
        <f>集計・按分!L180+集計・按分!L237</f>
        <v>0</v>
      </c>
      <c r="L28" s="606">
        <f>集計・按分!M180+集計・按分!M237</f>
        <v>0</v>
      </c>
      <c r="M28" s="606">
        <f>集計・按分!N180+集計・按分!N237</f>
        <v>0</v>
      </c>
      <c r="N28" s="606">
        <f>集計・按分!O180+集計・按分!O237</f>
        <v>0</v>
      </c>
      <c r="O28" s="607">
        <f t="shared" si="2"/>
        <v>0</v>
      </c>
      <c r="P28" s="606">
        <f>集計・按分!P180+集計・按分!P237</f>
        <v>0</v>
      </c>
      <c r="Q28" s="607">
        <f t="shared" si="3"/>
        <v>0</v>
      </c>
      <c r="R28" s="296"/>
      <c r="S28" s="552">
        <f t="shared" si="4"/>
        <v>0</v>
      </c>
    </row>
    <row r="29" spans="1:19">
      <c r="A29" s="296"/>
      <c r="B29" s="614"/>
      <c r="C29" s="608"/>
      <c r="D29" s="609" t="str">
        <f>使い方・設定!H80</f>
        <v>人件費追加勘定科目6</v>
      </c>
      <c r="E29" s="606">
        <f>集計・按分!F181+集計・按分!F238</f>
        <v>0</v>
      </c>
      <c r="F29" s="606">
        <f>集計・按分!G181+集計・按分!G238</f>
        <v>0</v>
      </c>
      <c r="G29" s="606">
        <f>集計・按分!H181+集計・按分!H238</f>
        <v>0</v>
      </c>
      <c r="H29" s="606">
        <f>集計・按分!I181+集計・按分!I238</f>
        <v>0</v>
      </c>
      <c r="I29" s="606">
        <f>集計・按分!J181+集計・按分!J238</f>
        <v>0</v>
      </c>
      <c r="J29" s="606">
        <f>集計・按分!K181+集計・按分!K238</f>
        <v>0</v>
      </c>
      <c r="K29" s="606">
        <f>集計・按分!L181+集計・按分!L238</f>
        <v>0</v>
      </c>
      <c r="L29" s="606">
        <f>集計・按分!M181+集計・按分!M238</f>
        <v>0</v>
      </c>
      <c r="M29" s="606">
        <f>集計・按分!N181+集計・按分!N238</f>
        <v>0</v>
      </c>
      <c r="N29" s="606">
        <f>集計・按分!O181+集計・按分!O238</f>
        <v>0</v>
      </c>
      <c r="O29" s="607">
        <f t="shared" si="2"/>
        <v>0</v>
      </c>
      <c r="P29" s="606">
        <f>集計・按分!P181+集計・按分!P238</f>
        <v>0</v>
      </c>
      <c r="Q29" s="607">
        <f t="shared" si="3"/>
        <v>0</v>
      </c>
      <c r="R29" s="296"/>
      <c r="S29" s="552">
        <f t="shared" si="4"/>
        <v>0</v>
      </c>
    </row>
    <row r="30" spans="1:19">
      <c r="A30" s="296"/>
      <c r="B30" s="614"/>
      <c r="C30" s="608"/>
      <c r="D30" s="609" t="str">
        <f>使い方・設定!H81</f>
        <v>人件費追加勘定科目7</v>
      </c>
      <c r="E30" s="606">
        <f>集計・按分!F182+集計・按分!F239</f>
        <v>0</v>
      </c>
      <c r="F30" s="606">
        <f>集計・按分!G182+集計・按分!G239</f>
        <v>0</v>
      </c>
      <c r="G30" s="606">
        <f>集計・按分!H182+集計・按分!H239</f>
        <v>0</v>
      </c>
      <c r="H30" s="606">
        <f>集計・按分!I182+集計・按分!I239</f>
        <v>0</v>
      </c>
      <c r="I30" s="606">
        <f>集計・按分!J182+集計・按分!J239</f>
        <v>0</v>
      </c>
      <c r="J30" s="606">
        <f>集計・按分!K182+集計・按分!K239</f>
        <v>0</v>
      </c>
      <c r="K30" s="606">
        <f>集計・按分!L182+集計・按分!L239</f>
        <v>0</v>
      </c>
      <c r="L30" s="606">
        <f>集計・按分!M182+集計・按分!M239</f>
        <v>0</v>
      </c>
      <c r="M30" s="606">
        <f>集計・按分!N182+集計・按分!N239</f>
        <v>0</v>
      </c>
      <c r="N30" s="606">
        <f>集計・按分!O182+集計・按分!O239</f>
        <v>0</v>
      </c>
      <c r="O30" s="607">
        <f t="shared" si="2"/>
        <v>0</v>
      </c>
      <c r="P30" s="606">
        <f>集計・按分!P182+集計・按分!P239</f>
        <v>0</v>
      </c>
      <c r="Q30" s="607">
        <f t="shared" si="3"/>
        <v>0</v>
      </c>
      <c r="R30" s="296"/>
      <c r="S30" s="552">
        <f t="shared" si="4"/>
        <v>0</v>
      </c>
    </row>
    <row r="31" spans="1:19">
      <c r="A31" s="296"/>
      <c r="B31" s="614"/>
      <c r="C31" s="608"/>
      <c r="D31" s="609" t="str">
        <f>使い方・設定!H82</f>
        <v>人件費追加勘定科目8</v>
      </c>
      <c r="E31" s="606">
        <f>集計・按分!F183+集計・按分!F240</f>
        <v>0</v>
      </c>
      <c r="F31" s="606">
        <f>集計・按分!G183+集計・按分!G240</f>
        <v>0</v>
      </c>
      <c r="G31" s="606">
        <f>集計・按分!H183+集計・按分!H240</f>
        <v>0</v>
      </c>
      <c r="H31" s="606">
        <f>集計・按分!I183+集計・按分!I240</f>
        <v>0</v>
      </c>
      <c r="I31" s="606">
        <f>集計・按分!J183+集計・按分!J240</f>
        <v>0</v>
      </c>
      <c r="J31" s="606">
        <f>集計・按分!K183+集計・按分!K240</f>
        <v>0</v>
      </c>
      <c r="K31" s="606">
        <f>集計・按分!L183+集計・按分!L240</f>
        <v>0</v>
      </c>
      <c r="L31" s="606">
        <f>集計・按分!M183+集計・按分!M240</f>
        <v>0</v>
      </c>
      <c r="M31" s="606">
        <f>集計・按分!N183+集計・按分!N240</f>
        <v>0</v>
      </c>
      <c r="N31" s="606">
        <f>集計・按分!O183+集計・按分!O240</f>
        <v>0</v>
      </c>
      <c r="O31" s="607">
        <f t="shared" si="2"/>
        <v>0</v>
      </c>
      <c r="P31" s="606">
        <f>集計・按分!P183+集計・按分!P240</f>
        <v>0</v>
      </c>
      <c r="Q31" s="607">
        <f t="shared" si="3"/>
        <v>0</v>
      </c>
      <c r="R31" s="296"/>
      <c r="S31" s="552">
        <f t="shared" si="4"/>
        <v>0</v>
      </c>
    </row>
    <row r="32" spans="1:19">
      <c r="A32" s="296"/>
      <c r="B32" s="614"/>
      <c r="C32" s="608"/>
      <c r="D32" s="609" t="str">
        <f>使い方・設定!H83</f>
        <v>人件費追加勘定科目9</v>
      </c>
      <c r="E32" s="606">
        <f>集計・按分!F184+集計・按分!F241</f>
        <v>0</v>
      </c>
      <c r="F32" s="606">
        <f>集計・按分!G184+集計・按分!G241</f>
        <v>0</v>
      </c>
      <c r="G32" s="606">
        <f>集計・按分!H184+集計・按分!H241</f>
        <v>0</v>
      </c>
      <c r="H32" s="606">
        <f>集計・按分!I184+集計・按分!I241</f>
        <v>0</v>
      </c>
      <c r="I32" s="606">
        <f>集計・按分!J184+集計・按分!J241</f>
        <v>0</v>
      </c>
      <c r="J32" s="606">
        <f>集計・按分!K184+集計・按分!K241</f>
        <v>0</v>
      </c>
      <c r="K32" s="606">
        <f>集計・按分!L184+集計・按分!L241</f>
        <v>0</v>
      </c>
      <c r="L32" s="606">
        <f>集計・按分!M184+集計・按分!M241</f>
        <v>0</v>
      </c>
      <c r="M32" s="606">
        <f>集計・按分!N184+集計・按分!N241</f>
        <v>0</v>
      </c>
      <c r="N32" s="606">
        <f>集計・按分!O184+集計・按分!O241</f>
        <v>0</v>
      </c>
      <c r="O32" s="607">
        <f t="shared" si="2"/>
        <v>0</v>
      </c>
      <c r="P32" s="606">
        <f>集計・按分!P184+集計・按分!P241</f>
        <v>0</v>
      </c>
      <c r="Q32" s="607">
        <f t="shared" si="3"/>
        <v>0</v>
      </c>
      <c r="R32" s="296"/>
      <c r="S32" s="552">
        <f t="shared" si="4"/>
        <v>0</v>
      </c>
    </row>
    <row r="33" spans="1:19">
      <c r="A33" s="296"/>
      <c r="B33" s="614"/>
      <c r="C33" s="608"/>
      <c r="D33" s="609" t="str">
        <f>使い方・設定!H84</f>
        <v>人件費追加勘定科目10</v>
      </c>
      <c r="E33" s="606">
        <f>集計・按分!F185+集計・按分!F242</f>
        <v>0</v>
      </c>
      <c r="F33" s="606">
        <f>集計・按分!G185+集計・按分!G242</f>
        <v>0</v>
      </c>
      <c r="G33" s="606">
        <f>集計・按分!H185+集計・按分!H242</f>
        <v>0</v>
      </c>
      <c r="H33" s="606">
        <f>集計・按分!I185+集計・按分!I242</f>
        <v>0</v>
      </c>
      <c r="I33" s="606">
        <f>集計・按分!J185+集計・按分!J242</f>
        <v>0</v>
      </c>
      <c r="J33" s="606">
        <f>集計・按分!K185+集計・按分!K242</f>
        <v>0</v>
      </c>
      <c r="K33" s="606">
        <f>集計・按分!L185+集計・按分!L242</f>
        <v>0</v>
      </c>
      <c r="L33" s="606">
        <f>集計・按分!M185+集計・按分!M242</f>
        <v>0</v>
      </c>
      <c r="M33" s="606">
        <f>集計・按分!N185+集計・按分!N242</f>
        <v>0</v>
      </c>
      <c r="N33" s="606">
        <f>集計・按分!O185+集計・按分!O242</f>
        <v>0</v>
      </c>
      <c r="O33" s="607">
        <f t="shared" si="2"/>
        <v>0</v>
      </c>
      <c r="P33" s="606">
        <f>集計・按分!P185+集計・按分!P242</f>
        <v>0</v>
      </c>
      <c r="Q33" s="607">
        <f t="shared" si="3"/>
        <v>0</v>
      </c>
      <c r="R33" s="296"/>
      <c r="S33" s="552">
        <f t="shared" si="4"/>
        <v>0</v>
      </c>
    </row>
    <row r="34" spans="1:19">
      <c r="A34" s="296"/>
      <c r="B34" s="614"/>
      <c r="C34" s="608"/>
      <c r="D34" s="615" t="s">
        <v>504</v>
      </c>
      <c r="E34" s="616">
        <f t="shared" ref="E34:Q34" si="5">SUM(E15:E33)</f>
        <v>0</v>
      </c>
      <c r="F34" s="616">
        <f t="shared" si="5"/>
        <v>0</v>
      </c>
      <c r="G34" s="616">
        <f t="shared" si="5"/>
        <v>0</v>
      </c>
      <c r="H34" s="616">
        <f t="shared" si="5"/>
        <v>0</v>
      </c>
      <c r="I34" s="616">
        <f t="shared" si="5"/>
        <v>0</v>
      </c>
      <c r="J34" s="616">
        <f t="shared" si="5"/>
        <v>0</v>
      </c>
      <c r="K34" s="616">
        <f t="shared" si="5"/>
        <v>0</v>
      </c>
      <c r="L34" s="616">
        <f t="shared" si="5"/>
        <v>0</v>
      </c>
      <c r="M34" s="616">
        <f t="shared" si="5"/>
        <v>0</v>
      </c>
      <c r="N34" s="616">
        <f t="shared" si="5"/>
        <v>0</v>
      </c>
      <c r="O34" s="616">
        <f t="shared" si="5"/>
        <v>0</v>
      </c>
      <c r="P34" s="616">
        <f t="shared" si="5"/>
        <v>0</v>
      </c>
      <c r="Q34" s="616">
        <f t="shared" si="5"/>
        <v>0</v>
      </c>
      <c r="R34" s="296"/>
      <c r="S34" s="482">
        <v>1</v>
      </c>
    </row>
    <row r="35" spans="1:19">
      <c r="A35" s="296"/>
      <c r="B35" s="603" t="s">
        <v>505</v>
      </c>
      <c r="C35" s="613"/>
      <c r="D35" s="615" t="s">
        <v>506</v>
      </c>
      <c r="E35" s="606"/>
      <c r="F35" s="606"/>
      <c r="G35" s="606"/>
      <c r="H35" s="606"/>
      <c r="I35" s="606"/>
      <c r="J35" s="606"/>
      <c r="K35" s="606"/>
      <c r="L35" s="606"/>
      <c r="M35" s="606"/>
      <c r="N35" s="606"/>
      <c r="O35" s="607"/>
      <c r="P35" s="606"/>
      <c r="Q35" s="607"/>
      <c r="R35" s="296"/>
      <c r="S35" s="482">
        <v>1</v>
      </c>
    </row>
    <row r="36" spans="1:19">
      <c r="A36" s="296"/>
      <c r="B36" s="614"/>
      <c r="C36" s="608"/>
      <c r="D36" s="609" t="s">
        <v>439</v>
      </c>
      <c r="E36" s="606">
        <f>集計・按分!F186+集計・按分!F243</f>
        <v>0</v>
      </c>
      <c r="F36" s="606">
        <f>集計・按分!G186+集計・按分!G243</f>
        <v>0</v>
      </c>
      <c r="G36" s="606">
        <f>集計・按分!H186+集計・按分!H243</f>
        <v>0</v>
      </c>
      <c r="H36" s="606">
        <f>集計・按分!I186+集計・按分!I243</f>
        <v>0</v>
      </c>
      <c r="I36" s="606">
        <f>集計・按分!J186+集計・按分!J243</f>
        <v>0</v>
      </c>
      <c r="J36" s="606">
        <f>集計・按分!K186+集計・按分!K243</f>
        <v>0</v>
      </c>
      <c r="K36" s="606">
        <f>集計・按分!L186+集計・按分!L243</f>
        <v>0</v>
      </c>
      <c r="L36" s="606">
        <f>集計・按分!M186+集計・按分!M243</f>
        <v>0</v>
      </c>
      <c r="M36" s="606">
        <f>集計・按分!N186+集計・按分!N243</f>
        <v>0</v>
      </c>
      <c r="N36" s="606">
        <f>集計・按分!O186+集計・按分!O243</f>
        <v>0</v>
      </c>
      <c r="O36" s="607">
        <f t="shared" ref="O36:O73" si="6">SUM(E36:N36)</f>
        <v>0</v>
      </c>
      <c r="P36" s="606">
        <f>集計・按分!P186+集計・按分!P243</f>
        <v>0</v>
      </c>
      <c r="Q36" s="607">
        <f t="shared" ref="Q36:Q72" si="7">O36+P36</f>
        <v>0</v>
      </c>
      <c r="R36" s="296"/>
      <c r="S36" s="552">
        <f t="shared" ref="S36:S72" si="8">IF(COUNTIF($E36:$Q36,0)=COUNT($E36:$Q36),0,1)</f>
        <v>0</v>
      </c>
    </row>
    <row r="37" spans="1:19">
      <c r="A37" s="296"/>
      <c r="B37" s="614"/>
      <c r="C37" s="608"/>
      <c r="D37" s="609" t="s">
        <v>440</v>
      </c>
      <c r="E37" s="606">
        <f>集計・按分!F187+集計・按分!F244</f>
        <v>0</v>
      </c>
      <c r="F37" s="606">
        <f>集計・按分!G187+集計・按分!G244</f>
        <v>0</v>
      </c>
      <c r="G37" s="606">
        <f>集計・按分!H187+集計・按分!H244</f>
        <v>0</v>
      </c>
      <c r="H37" s="606">
        <f>集計・按分!I187+集計・按分!I244</f>
        <v>0</v>
      </c>
      <c r="I37" s="606">
        <f>集計・按分!J187+集計・按分!J244</f>
        <v>0</v>
      </c>
      <c r="J37" s="606">
        <f>集計・按分!K187+集計・按分!K244</f>
        <v>0</v>
      </c>
      <c r="K37" s="606">
        <f>集計・按分!L187+集計・按分!L244</f>
        <v>0</v>
      </c>
      <c r="L37" s="606">
        <f>集計・按分!M187+集計・按分!M244</f>
        <v>0</v>
      </c>
      <c r="M37" s="606">
        <f>集計・按分!N187+集計・按分!N244</f>
        <v>0</v>
      </c>
      <c r="N37" s="606">
        <f>集計・按分!O187+集計・按分!O244</f>
        <v>0</v>
      </c>
      <c r="O37" s="607">
        <f t="shared" si="6"/>
        <v>0</v>
      </c>
      <c r="P37" s="606">
        <f>集計・按分!P187+集計・按分!P244</f>
        <v>0</v>
      </c>
      <c r="Q37" s="607">
        <f t="shared" si="7"/>
        <v>0</v>
      </c>
      <c r="R37" s="296"/>
      <c r="S37" s="552">
        <f t="shared" si="8"/>
        <v>0</v>
      </c>
    </row>
    <row r="38" spans="1:19">
      <c r="A38" s="296"/>
      <c r="B38" s="614"/>
      <c r="C38" s="608"/>
      <c r="D38" s="609" t="s">
        <v>441</v>
      </c>
      <c r="E38" s="606">
        <f>集計・按分!F188+集計・按分!F245</f>
        <v>0</v>
      </c>
      <c r="F38" s="606">
        <f>集計・按分!G188+集計・按分!G245</f>
        <v>0</v>
      </c>
      <c r="G38" s="606">
        <f>集計・按分!H188+集計・按分!H245</f>
        <v>0</v>
      </c>
      <c r="H38" s="606">
        <f>集計・按分!I188+集計・按分!I245</f>
        <v>0</v>
      </c>
      <c r="I38" s="606">
        <f>集計・按分!J188+集計・按分!J245</f>
        <v>0</v>
      </c>
      <c r="J38" s="606">
        <f>集計・按分!K188+集計・按分!K245</f>
        <v>0</v>
      </c>
      <c r="K38" s="606">
        <f>集計・按分!L188+集計・按分!L245</f>
        <v>0</v>
      </c>
      <c r="L38" s="606">
        <f>集計・按分!M188+集計・按分!M245</f>
        <v>0</v>
      </c>
      <c r="M38" s="606">
        <f>集計・按分!N188+集計・按分!N245</f>
        <v>0</v>
      </c>
      <c r="N38" s="606">
        <f>集計・按分!O188+集計・按分!O245</f>
        <v>0</v>
      </c>
      <c r="O38" s="607">
        <f t="shared" si="6"/>
        <v>0</v>
      </c>
      <c r="P38" s="606">
        <f>集計・按分!P188+集計・按分!P245</f>
        <v>0</v>
      </c>
      <c r="Q38" s="607">
        <f t="shared" si="7"/>
        <v>0</v>
      </c>
      <c r="R38" s="296"/>
      <c r="S38" s="552">
        <f t="shared" si="8"/>
        <v>0</v>
      </c>
    </row>
    <row r="39" spans="1:19">
      <c r="A39" s="296"/>
      <c r="B39" s="614"/>
      <c r="C39" s="608"/>
      <c r="D39" s="609" t="s">
        <v>442</v>
      </c>
      <c r="E39" s="606">
        <f>集計・按分!F189+集計・按分!F246</f>
        <v>0</v>
      </c>
      <c r="F39" s="606">
        <f>集計・按分!G189+集計・按分!G246</f>
        <v>0</v>
      </c>
      <c r="G39" s="606">
        <f>集計・按分!H189+集計・按分!H246</f>
        <v>0</v>
      </c>
      <c r="H39" s="606">
        <f>集計・按分!I189+集計・按分!I246</f>
        <v>0</v>
      </c>
      <c r="I39" s="606">
        <f>集計・按分!J189+集計・按分!J246</f>
        <v>0</v>
      </c>
      <c r="J39" s="606">
        <f>集計・按分!K189+集計・按分!K246</f>
        <v>0</v>
      </c>
      <c r="K39" s="606">
        <f>集計・按分!L189+集計・按分!L246</f>
        <v>0</v>
      </c>
      <c r="L39" s="606">
        <f>集計・按分!M189+集計・按分!M246</f>
        <v>0</v>
      </c>
      <c r="M39" s="606">
        <f>集計・按分!N189+集計・按分!N246</f>
        <v>0</v>
      </c>
      <c r="N39" s="606">
        <f>集計・按分!O189+集計・按分!O246</f>
        <v>0</v>
      </c>
      <c r="O39" s="607">
        <f t="shared" si="6"/>
        <v>0</v>
      </c>
      <c r="P39" s="606">
        <f>集計・按分!P189+集計・按分!P246</f>
        <v>0</v>
      </c>
      <c r="Q39" s="607">
        <f t="shared" si="7"/>
        <v>0</v>
      </c>
      <c r="R39" s="296"/>
      <c r="S39" s="552">
        <f t="shared" si="8"/>
        <v>0</v>
      </c>
    </row>
    <row r="40" spans="1:19">
      <c r="A40" s="296"/>
      <c r="B40" s="614"/>
      <c r="C40" s="608"/>
      <c r="D40" s="609" t="s">
        <v>444</v>
      </c>
      <c r="E40" s="606">
        <f>集計・按分!F190+集計・按分!F247</f>
        <v>0</v>
      </c>
      <c r="F40" s="606">
        <f>集計・按分!G190+集計・按分!G247</f>
        <v>0</v>
      </c>
      <c r="G40" s="606">
        <f>集計・按分!H190+集計・按分!H247</f>
        <v>0</v>
      </c>
      <c r="H40" s="606">
        <f>集計・按分!I190+集計・按分!I247</f>
        <v>0</v>
      </c>
      <c r="I40" s="606">
        <f>集計・按分!J190+集計・按分!J247</f>
        <v>0</v>
      </c>
      <c r="J40" s="606">
        <f>集計・按分!K190+集計・按分!K247</f>
        <v>0</v>
      </c>
      <c r="K40" s="606">
        <f>集計・按分!L190+集計・按分!L247</f>
        <v>0</v>
      </c>
      <c r="L40" s="606">
        <f>集計・按分!M190+集計・按分!M247</f>
        <v>0</v>
      </c>
      <c r="M40" s="606">
        <f>集計・按分!N190+集計・按分!N247</f>
        <v>0</v>
      </c>
      <c r="N40" s="606">
        <f>集計・按分!O190+集計・按分!O247</f>
        <v>0</v>
      </c>
      <c r="O40" s="607">
        <f t="shared" si="6"/>
        <v>0</v>
      </c>
      <c r="P40" s="606">
        <f>集計・按分!P190+集計・按分!P247</f>
        <v>0</v>
      </c>
      <c r="Q40" s="607">
        <f t="shared" si="7"/>
        <v>0</v>
      </c>
      <c r="R40" s="296"/>
      <c r="S40" s="552">
        <f t="shared" si="8"/>
        <v>0</v>
      </c>
    </row>
    <row r="41" spans="1:19">
      <c r="A41" s="296"/>
      <c r="B41" s="614"/>
      <c r="C41" s="608"/>
      <c r="D41" s="609" t="s">
        <v>445</v>
      </c>
      <c r="E41" s="606">
        <f>集計・按分!F191+集計・按分!F248</f>
        <v>0</v>
      </c>
      <c r="F41" s="606">
        <f>集計・按分!G191+集計・按分!G248</f>
        <v>0</v>
      </c>
      <c r="G41" s="606">
        <f>集計・按分!H191+集計・按分!H248</f>
        <v>0</v>
      </c>
      <c r="H41" s="606">
        <f>集計・按分!I191+集計・按分!I248</f>
        <v>0</v>
      </c>
      <c r="I41" s="606">
        <f>集計・按分!J191+集計・按分!J248</f>
        <v>0</v>
      </c>
      <c r="J41" s="606">
        <f>集計・按分!K191+集計・按分!K248</f>
        <v>0</v>
      </c>
      <c r="K41" s="606">
        <f>集計・按分!L191+集計・按分!L248</f>
        <v>0</v>
      </c>
      <c r="L41" s="606">
        <f>集計・按分!M191+集計・按分!M248</f>
        <v>0</v>
      </c>
      <c r="M41" s="606">
        <f>集計・按分!N191+集計・按分!N248</f>
        <v>0</v>
      </c>
      <c r="N41" s="606">
        <f>集計・按分!O191+集計・按分!O248</f>
        <v>0</v>
      </c>
      <c r="O41" s="607">
        <f t="shared" si="6"/>
        <v>0</v>
      </c>
      <c r="P41" s="606">
        <f>集計・按分!P191+集計・按分!P248</f>
        <v>0</v>
      </c>
      <c r="Q41" s="607">
        <f t="shared" si="7"/>
        <v>0</v>
      </c>
      <c r="R41" s="296"/>
      <c r="S41" s="552">
        <f t="shared" si="8"/>
        <v>0</v>
      </c>
    </row>
    <row r="42" spans="1:19">
      <c r="A42" s="296"/>
      <c r="B42" s="614"/>
      <c r="C42" s="608"/>
      <c r="D42" s="609" t="s">
        <v>446</v>
      </c>
      <c r="E42" s="606">
        <f>集計・按分!F192+集計・按分!F249</f>
        <v>0</v>
      </c>
      <c r="F42" s="606">
        <f>集計・按分!G192+集計・按分!G249</f>
        <v>0</v>
      </c>
      <c r="G42" s="606">
        <f>集計・按分!H192+集計・按分!H249</f>
        <v>0</v>
      </c>
      <c r="H42" s="606">
        <f>集計・按分!I192+集計・按分!I249</f>
        <v>0</v>
      </c>
      <c r="I42" s="606">
        <f>集計・按分!J192+集計・按分!J249</f>
        <v>0</v>
      </c>
      <c r="J42" s="606">
        <f>集計・按分!K192+集計・按分!K249</f>
        <v>0</v>
      </c>
      <c r="K42" s="606">
        <f>集計・按分!L192+集計・按分!L249</f>
        <v>0</v>
      </c>
      <c r="L42" s="606">
        <f>集計・按分!M192+集計・按分!M249</f>
        <v>0</v>
      </c>
      <c r="M42" s="606">
        <f>集計・按分!N192+集計・按分!N249</f>
        <v>0</v>
      </c>
      <c r="N42" s="606">
        <f>集計・按分!O192+集計・按分!O249</f>
        <v>0</v>
      </c>
      <c r="O42" s="607">
        <f t="shared" si="6"/>
        <v>0</v>
      </c>
      <c r="P42" s="606">
        <f>集計・按分!P192+集計・按分!P249</f>
        <v>0</v>
      </c>
      <c r="Q42" s="607">
        <f t="shared" si="7"/>
        <v>0</v>
      </c>
      <c r="R42" s="296"/>
      <c r="S42" s="552">
        <f t="shared" si="8"/>
        <v>0</v>
      </c>
    </row>
    <row r="43" spans="1:19">
      <c r="A43" s="296"/>
      <c r="B43" s="614"/>
      <c r="C43" s="608"/>
      <c r="D43" s="609" t="s">
        <v>447</v>
      </c>
      <c r="E43" s="606">
        <f>集計・按分!F193+集計・按分!F250</f>
        <v>0</v>
      </c>
      <c r="F43" s="606">
        <f>集計・按分!G193+集計・按分!G250</f>
        <v>0</v>
      </c>
      <c r="G43" s="606">
        <f>集計・按分!H193+集計・按分!H250</f>
        <v>0</v>
      </c>
      <c r="H43" s="606">
        <f>集計・按分!I193+集計・按分!I250</f>
        <v>0</v>
      </c>
      <c r="I43" s="606">
        <f>集計・按分!J193+集計・按分!J250</f>
        <v>0</v>
      </c>
      <c r="J43" s="606">
        <f>集計・按分!K193+集計・按分!K250</f>
        <v>0</v>
      </c>
      <c r="K43" s="606">
        <f>集計・按分!L193+集計・按分!L250</f>
        <v>0</v>
      </c>
      <c r="L43" s="606">
        <f>集計・按分!M193+集計・按分!M250</f>
        <v>0</v>
      </c>
      <c r="M43" s="606">
        <f>集計・按分!N193+集計・按分!N250</f>
        <v>0</v>
      </c>
      <c r="N43" s="606">
        <f>集計・按分!O193+集計・按分!O250</f>
        <v>0</v>
      </c>
      <c r="O43" s="607">
        <f t="shared" si="6"/>
        <v>0</v>
      </c>
      <c r="P43" s="606">
        <f>集計・按分!P193+集計・按分!P250</f>
        <v>0</v>
      </c>
      <c r="Q43" s="607">
        <f t="shared" si="7"/>
        <v>0</v>
      </c>
      <c r="R43" s="296"/>
      <c r="S43" s="552">
        <f t="shared" si="8"/>
        <v>0</v>
      </c>
    </row>
    <row r="44" spans="1:19">
      <c r="A44" s="296"/>
      <c r="B44" s="614"/>
      <c r="C44" s="608"/>
      <c r="D44" s="609" t="s">
        <v>448</v>
      </c>
      <c r="E44" s="606">
        <f>集計・按分!F194+集計・按分!F251</f>
        <v>0</v>
      </c>
      <c r="F44" s="606">
        <f>集計・按分!G194+集計・按分!G251</f>
        <v>0</v>
      </c>
      <c r="G44" s="606">
        <f>集計・按分!H194+集計・按分!H251</f>
        <v>0</v>
      </c>
      <c r="H44" s="606">
        <f>集計・按分!I194+集計・按分!I251</f>
        <v>0</v>
      </c>
      <c r="I44" s="606">
        <f>集計・按分!J194+集計・按分!J251</f>
        <v>0</v>
      </c>
      <c r="J44" s="606">
        <f>集計・按分!K194+集計・按分!K251</f>
        <v>0</v>
      </c>
      <c r="K44" s="606">
        <f>集計・按分!L194+集計・按分!L251</f>
        <v>0</v>
      </c>
      <c r="L44" s="606">
        <f>集計・按分!M194+集計・按分!M251</f>
        <v>0</v>
      </c>
      <c r="M44" s="606">
        <f>集計・按分!N194+集計・按分!N251</f>
        <v>0</v>
      </c>
      <c r="N44" s="606">
        <f>集計・按分!O194+集計・按分!O251</f>
        <v>0</v>
      </c>
      <c r="O44" s="607">
        <f t="shared" si="6"/>
        <v>0</v>
      </c>
      <c r="P44" s="606">
        <f>集計・按分!P194+集計・按分!P251</f>
        <v>0</v>
      </c>
      <c r="Q44" s="607">
        <f t="shared" si="7"/>
        <v>0</v>
      </c>
      <c r="R44" s="296"/>
      <c r="S44" s="552">
        <f t="shared" si="8"/>
        <v>0</v>
      </c>
    </row>
    <row r="45" spans="1:19">
      <c r="A45" s="296"/>
      <c r="B45" s="614"/>
      <c r="C45" s="608"/>
      <c r="D45" s="609" t="s">
        <v>449</v>
      </c>
      <c r="E45" s="606">
        <f>集計・按分!F195+集計・按分!F252</f>
        <v>0</v>
      </c>
      <c r="F45" s="606">
        <f>集計・按分!G195+集計・按分!G252</f>
        <v>0</v>
      </c>
      <c r="G45" s="606">
        <f>集計・按分!H195+集計・按分!H252</f>
        <v>0</v>
      </c>
      <c r="H45" s="606">
        <f>集計・按分!I195+集計・按分!I252</f>
        <v>0</v>
      </c>
      <c r="I45" s="606">
        <f>集計・按分!J195+集計・按分!J252</f>
        <v>0</v>
      </c>
      <c r="J45" s="606">
        <f>集計・按分!K195+集計・按分!K252</f>
        <v>0</v>
      </c>
      <c r="K45" s="606">
        <f>集計・按分!L195+集計・按分!L252</f>
        <v>0</v>
      </c>
      <c r="L45" s="606">
        <f>集計・按分!M195+集計・按分!M252</f>
        <v>0</v>
      </c>
      <c r="M45" s="606">
        <f>集計・按分!N195+集計・按分!N252</f>
        <v>0</v>
      </c>
      <c r="N45" s="606">
        <f>集計・按分!O195+集計・按分!O252</f>
        <v>0</v>
      </c>
      <c r="O45" s="607">
        <f t="shared" si="6"/>
        <v>0</v>
      </c>
      <c r="P45" s="606">
        <f>集計・按分!P195+集計・按分!P252</f>
        <v>0</v>
      </c>
      <c r="Q45" s="607">
        <f t="shared" si="7"/>
        <v>0</v>
      </c>
      <c r="R45" s="296"/>
      <c r="S45" s="552">
        <f t="shared" si="8"/>
        <v>0</v>
      </c>
    </row>
    <row r="46" spans="1:19">
      <c r="A46" s="296"/>
      <c r="B46" s="614"/>
      <c r="C46" s="608"/>
      <c r="D46" s="609" t="s">
        <v>450</v>
      </c>
      <c r="E46" s="606">
        <f>集計・按分!F196+集計・按分!F253</f>
        <v>0</v>
      </c>
      <c r="F46" s="606">
        <f>集計・按分!G196+集計・按分!G253</f>
        <v>0</v>
      </c>
      <c r="G46" s="606">
        <f>集計・按分!H196+集計・按分!H253</f>
        <v>0</v>
      </c>
      <c r="H46" s="606">
        <f>集計・按分!I196+集計・按分!I253</f>
        <v>0</v>
      </c>
      <c r="I46" s="606">
        <f>集計・按分!J196+集計・按分!J253</f>
        <v>0</v>
      </c>
      <c r="J46" s="606">
        <f>集計・按分!K196+集計・按分!K253</f>
        <v>0</v>
      </c>
      <c r="K46" s="606">
        <f>集計・按分!L196+集計・按分!L253</f>
        <v>0</v>
      </c>
      <c r="L46" s="606">
        <f>集計・按分!M196+集計・按分!M253</f>
        <v>0</v>
      </c>
      <c r="M46" s="606">
        <f>集計・按分!N196+集計・按分!N253</f>
        <v>0</v>
      </c>
      <c r="N46" s="606">
        <f>集計・按分!O196+集計・按分!O253</f>
        <v>0</v>
      </c>
      <c r="O46" s="607">
        <f t="shared" si="6"/>
        <v>0</v>
      </c>
      <c r="P46" s="606">
        <f>集計・按分!P196+集計・按分!P253</f>
        <v>0</v>
      </c>
      <c r="Q46" s="607">
        <f t="shared" si="7"/>
        <v>0</v>
      </c>
      <c r="R46" s="296"/>
      <c r="S46" s="552">
        <f t="shared" si="8"/>
        <v>0</v>
      </c>
    </row>
    <row r="47" spans="1:19">
      <c r="A47" s="296"/>
      <c r="B47" s="614"/>
      <c r="C47" s="608"/>
      <c r="D47" s="609" t="s">
        <v>451</v>
      </c>
      <c r="E47" s="606">
        <f>集計・按分!F197+集計・按分!F254</f>
        <v>0</v>
      </c>
      <c r="F47" s="606">
        <f>集計・按分!G197+集計・按分!G254</f>
        <v>0</v>
      </c>
      <c r="G47" s="606">
        <f>集計・按分!H197+集計・按分!H254</f>
        <v>0</v>
      </c>
      <c r="H47" s="606">
        <f>集計・按分!I197+集計・按分!I254</f>
        <v>0</v>
      </c>
      <c r="I47" s="606">
        <f>集計・按分!J197+集計・按分!J254</f>
        <v>0</v>
      </c>
      <c r="J47" s="606">
        <f>集計・按分!K197+集計・按分!K254</f>
        <v>0</v>
      </c>
      <c r="K47" s="606">
        <f>集計・按分!L197+集計・按分!L254</f>
        <v>0</v>
      </c>
      <c r="L47" s="606">
        <f>集計・按分!M197+集計・按分!M254</f>
        <v>0</v>
      </c>
      <c r="M47" s="606">
        <f>集計・按分!N197+集計・按分!N254</f>
        <v>0</v>
      </c>
      <c r="N47" s="606">
        <f>集計・按分!O197+集計・按分!O254</f>
        <v>0</v>
      </c>
      <c r="O47" s="607">
        <f t="shared" si="6"/>
        <v>0</v>
      </c>
      <c r="P47" s="606">
        <f>集計・按分!P197+集計・按分!P254</f>
        <v>0</v>
      </c>
      <c r="Q47" s="607">
        <f t="shared" si="7"/>
        <v>0</v>
      </c>
      <c r="R47" s="296"/>
      <c r="S47" s="552">
        <f t="shared" si="8"/>
        <v>0</v>
      </c>
    </row>
    <row r="48" spans="1:19">
      <c r="A48" s="296"/>
      <c r="B48" s="614"/>
      <c r="C48" s="608"/>
      <c r="D48" s="609" t="s">
        <v>452</v>
      </c>
      <c r="E48" s="606">
        <f>集計・按分!F198+集計・按分!F255</f>
        <v>0</v>
      </c>
      <c r="F48" s="606">
        <f>集計・按分!G198+集計・按分!G255</f>
        <v>0</v>
      </c>
      <c r="G48" s="606">
        <f>集計・按分!H198+集計・按分!H255</f>
        <v>0</v>
      </c>
      <c r="H48" s="606">
        <f>集計・按分!I198+集計・按分!I255</f>
        <v>0</v>
      </c>
      <c r="I48" s="606">
        <f>集計・按分!J198+集計・按分!J255</f>
        <v>0</v>
      </c>
      <c r="J48" s="606">
        <f>集計・按分!K198+集計・按分!K255</f>
        <v>0</v>
      </c>
      <c r="K48" s="606">
        <f>集計・按分!L198+集計・按分!L255</f>
        <v>0</v>
      </c>
      <c r="L48" s="606">
        <f>集計・按分!M198+集計・按分!M255</f>
        <v>0</v>
      </c>
      <c r="M48" s="606">
        <f>集計・按分!N198+集計・按分!N255</f>
        <v>0</v>
      </c>
      <c r="N48" s="606">
        <f>集計・按分!O198+集計・按分!O255</f>
        <v>0</v>
      </c>
      <c r="O48" s="607">
        <f t="shared" si="6"/>
        <v>0</v>
      </c>
      <c r="P48" s="606">
        <f>集計・按分!P198+集計・按分!P255</f>
        <v>0</v>
      </c>
      <c r="Q48" s="607">
        <f t="shared" si="7"/>
        <v>0</v>
      </c>
      <c r="R48" s="296"/>
      <c r="S48" s="552">
        <f t="shared" si="8"/>
        <v>0</v>
      </c>
    </row>
    <row r="49" spans="1:19">
      <c r="A49" s="296"/>
      <c r="B49" s="614"/>
      <c r="C49" s="608"/>
      <c r="D49" s="609" t="s">
        <v>453</v>
      </c>
      <c r="E49" s="606">
        <f>集計・按分!F199+集計・按分!F256</f>
        <v>0</v>
      </c>
      <c r="F49" s="606">
        <f>集計・按分!G199+集計・按分!G256</f>
        <v>0</v>
      </c>
      <c r="G49" s="606">
        <f>集計・按分!H199+集計・按分!H256</f>
        <v>0</v>
      </c>
      <c r="H49" s="606">
        <f>集計・按分!I199+集計・按分!I256</f>
        <v>0</v>
      </c>
      <c r="I49" s="606">
        <f>集計・按分!J199+集計・按分!J256</f>
        <v>0</v>
      </c>
      <c r="J49" s="606">
        <f>集計・按分!K199+集計・按分!K256</f>
        <v>0</v>
      </c>
      <c r="K49" s="606">
        <f>集計・按分!L199+集計・按分!L256</f>
        <v>0</v>
      </c>
      <c r="L49" s="606">
        <f>集計・按分!M199+集計・按分!M256</f>
        <v>0</v>
      </c>
      <c r="M49" s="606">
        <f>集計・按分!N199+集計・按分!N256</f>
        <v>0</v>
      </c>
      <c r="N49" s="606">
        <f>集計・按分!O199+集計・按分!O256</f>
        <v>0</v>
      </c>
      <c r="O49" s="607">
        <f t="shared" si="6"/>
        <v>0</v>
      </c>
      <c r="P49" s="606">
        <f>集計・按分!P199+集計・按分!P256</f>
        <v>0</v>
      </c>
      <c r="Q49" s="607">
        <f t="shared" si="7"/>
        <v>0</v>
      </c>
      <c r="R49" s="296"/>
      <c r="S49" s="552">
        <f t="shared" si="8"/>
        <v>0</v>
      </c>
    </row>
    <row r="50" spans="1:19">
      <c r="A50" s="296"/>
      <c r="B50" s="614"/>
      <c r="C50" s="608"/>
      <c r="D50" s="609" t="s">
        <v>454</v>
      </c>
      <c r="E50" s="606">
        <f>集計・按分!F200+集計・按分!F257</f>
        <v>0</v>
      </c>
      <c r="F50" s="606">
        <f>集計・按分!G200+集計・按分!G257</f>
        <v>0</v>
      </c>
      <c r="G50" s="606">
        <f>集計・按分!H200+集計・按分!H257</f>
        <v>0</v>
      </c>
      <c r="H50" s="606">
        <f>集計・按分!I200+集計・按分!I257</f>
        <v>0</v>
      </c>
      <c r="I50" s="606">
        <f>集計・按分!J200+集計・按分!J257</f>
        <v>0</v>
      </c>
      <c r="J50" s="606">
        <f>集計・按分!K200+集計・按分!K257</f>
        <v>0</v>
      </c>
      <c r="K50" s="606">
        <f>集計・按分!L200+集計・按分!L257</f>
        <v>0</v>
      </c>
      <c r="L50" s="606">
        <f>集計・按分!M200+集計・按分!M257</f>
        <v>0</v>
      </c>
      <c r="M50" s="606">
        <f>集計・按分!N200+集計・按分!N257</f>
        <v>0</v>
      </c>
      <c r="N50" s="606">
        <f>集計・按分!O200+集計・按分!O257</f>
        <v>0</v>
      </c>
      <c r="O50" s="607">
        <f t="shared" si="6"/>
        <v>0</v>
      </c>
      <c r="P50" s="606">
        <f>集計・按分!P200+集計・按分!P257</f>
        <v>0</v>
      </c>
      <c r="Q50" s="607">
        <f t="shared" si="7"/>
        <v>0</v>
      </c>
      <c r="R50" s="296"/>
      <c r="S50" s="552">
        <f t="shared" si="8"/>
        <v>0</v>
      </c>
    </row>
    <row r="51" spans="1:19">
      <c r="A51" s="296"/>
      <c r="B51" s="614"/>
      <c r="C51" s="608"/>
      <c r="D51" s="609" t="s">
        <v>455</v>
      </c>
      <c r="E51" s="606">
        <f>集計・按分!F201+集計・按分!F258</f>
        <v>0</v>
      </c>
      <c r="F51" s="606">
        <f>集計・按分!G201+集計・按分!G258</f>
        <v>0</v>
      </c>
      <c r="G51" s="606">
        <f>集計・按分!H201+集計・按分!H258</f>
        <v>0</v>
      </c>
      <c r="H51" s="606">
        <f>集計・按分!I201+集計・按分!I258</f>
        <v>0</v>
      </c>
      <c r="I51" s="606">
        <f>集計・按分!J201+集計・按分!J258</f>
        <v>0</v>
      </c>
      <c r="J51" s="606">
        <f>集計・按分!K201+集計・按分!K258</f>
        <v>0</v>
      </c>
      <c r="K51" s="606">
        <f>集計・按分!L201+集計・按分!L258</f>
        <v>0</v>
      </c>
      <c r="L51" s="606">
        <f>集計・按分!M201+集計・按分!M258</f>
        <v>0</v>
      </c>
      <c r="M51" s="606">
        <f>集計・按分!N201+集計・按分!N258</f>
        <v>0</v>
      </c>
      <c r="N51" s="606">
        <f>集計・按分!O201+集計・按分!O258</f>
        <v>0</v>
      </c>
      <c r="O51" s="607">
        <f t="shared" si="6"/>
        <v>0</v>
      </c>
      <c r="P51" s="606">
        <f>集計・按分!P201+集計・按分!P258</f>
        <v>0</v>
      </c>
      <c r="Q51" s="607">
        <f t="shared" si="7"/>
        <v>0</v>
      </c>
      <c r="R51" s="296"/>
      <c r="S51" s="552">
        <f t="shared" si="8"/>
        <v>0</v>
      </c>
    </row>
    <row r="52" spans="1:19">
      <c r="A52" s="296"/>
      <c r="B52" s="614"/>
      <c r="C52" s="608"/>
      <c r="D52" s="609" t="s">
        <v>456</v>
      </c>
      <c r="E52" s="606">
        <f>集計・按分!F202+集計・按分!F259</f>
        <v>0</v>
      </c>
      <c r="F52" s="606">
        <f>集計・按分!G202+集計・按分!G259</f>
        <v>0</v>
      </c>
      <c r="G52" s="606">
        <f>集計・按分!H202+集計・按分!H259</f>
        <v>0</v>
      </c>
      <c r="H52" s="606">
        <f>集計・按分!I202+集計・按分!I259</f>
        <v>0</v>
      </c>
      <c r="I52" s="606">
        <f>集計・按分!J202+集計・按分!J259</f>
        <v>0</v>
      </c>
      <c r="J52" s="606">
        <f>集計・按分!K202+集計・按分!K259</f>
        <v>0</v>
      </c>
      <c r="K52" s="606">
        <f>集計・按分!L202+集計・按分!L259</f>
        <v>0</v>
      </c>
      <c r="L52" s="606">
        <f>集計・按分!M202+集計・按分!M259</f>
        <v>0</v>
      </c>
      <c r="M52" s="606">
        <f>集計・按分!N202+集計・按分!N259</f>
        <v>0</v>
      </c>
      <c r="N52" s="606">
        <f>集計・按分!O202+集計・按分!O259</f>
        <v>0</v>
      </c>
      <c r="O52" s="607">
        <f t="shared" si="6"/>
        <v>0</v>
      </c>
      <c r="P52" s="606">
        <f>集計・按分!P202+集計・按分!P259</f>
        <v>0</v>
      </c>
      <c r="Q52" s="607">
        <f t="shared" si="7"/>
        <v>0</v>
      </c>
      <c r="R52" s="296"/>
      <c r="S52" s="552">
        <f t="shared" si="8"/>
        <v>0</v>
      </c>
    </row>
    <row r="53" spans="1:19">
      <c r="A53" s="296"/>
      <c r="B53" s="614"/>
      <c r="C53" s="608"/>
      <c r="D53" s="609" t="s">
        <v>457</v>
      </c>
      <c r="E53" s="606">
        <f>集計・按分!F203+集計・按分!F260</f>
        <v>0</v>
      </c>
      <c r="F53" s="606">
        <f>集計・按分!G203+集計・按分!G260</f>
        <v>0</v>
      </c>
      <c r="G53" s="606">
        <f>集計・按分!H203+集計・按分!H260</f>
        <v>0</v>
      </c>
      <c r="H53" s="606">
        <f>集計・按分!I203+集計・按分!I260</f>
        <v>0</v>
      </c>
      <c r="I53" s="606">
        <f>集計・按分!J203+集計・按分!J260</f>
        <v>0</v>
      </c>
      <c r="J53" s="606">
        <f>集計・按分!K203+集計・按分!K260</f>
        <v>0</v>
      </c>
      <c r="K53" s="606">
        <f>集計・按分!L203+集計・按分!L260</f>
        <v>0</v>
      </c>
      <c r="L53" s="606">
        <f>集計・按分!M203+集計・按分!M260</f>
        <v>0</v>
      </c>
      <c r="M53" s="606">
        <f>集計・按分!N203+集計・按分!N260</f>
        <v>0</v>
      </c>
      <c r="N53" s="606">
        <f>集計・按分!O203+集計・按分!O260</f>
        <v>0</v>
      </c>
      <c r="O53" s="607">
        <f t="shared" si="6"/>
        <v>0</v>
      </c>
      <c r="P53" s="606">
        <f>集計・按分!P203+集計・按分!P260</f>
        <v>0</v>
      </c>
      <c r="Q53" s="607">
        <f t="shared" si="7"/>
        <v>0</v>
      </c>
      <c r="R53" s="296"/>
      <c r="S53" s="552">
        <f t="shared" si="8"/>
        <v>0</v>
      </c>
    </row>
    <row r="54" spans="1:19">
      <c r="A54" s="296"/>
      <c r="B54" s="614"/>
      <c r="C54" s="608"/>
      <c r="D54" s="609" t="s">
        <v>458</v>
      </c>
      <c r="E54" s="606">
        <f>集計・按分!F204+集計・按分!F261</f>
        <v>0</v>
      </c>
      <c r="F54" s="606">
        <f>集計・按分!G204+集計・按分!G261</f>
        <v>0</v>
      </c>
      <c r="G54" s="606">
        <f>集計・按分!H204+集計・按分!H261</f>
        <v>0</v>
      </c>
      <c r="H54" s="606">
        <f>集計・按分!I204+集計・按分!I261</f>
        <v>0</v>
      </c>
      <c r="I54" s="606">
        <f>集計・按分!J204+集計・按分!J261</f>
        <v>0</v>
      </c>
      <c r="J54" s="606">
        <f>集計・按分!K204+集計・按分!K261</f>
        <v>0</v>
      </c>
      <c r="K54" s="606">
        <f>集計・按分!L204+集計・按分!L261</f>
        <v>0</v>
      </c>
      <c r="L54" s="606">
        <f>集計・按分!M204+集計・按分!M261</f>
        <v>0</v>
      </c>
      <c r="M54" s="606">
        <f>集計・按分!N204+集計・按分!N261</f>
        <v>0</v>
      </c>
      <c r="N54" s="606">
        <f>集計・按分!O204+集計・按分!O261</f>
        <v>0</v>
      </c>
      <c r="O54" s="607">
        <f t="shared" si="6"/>
        <v>0</v>
      </c>
      <c r="P54" s="606">
        <f>集計・按分!P204+集計・按分!P261</f>
        <v>0</v>
      </c>
      <c r="Q54" s="607">
        <f t="shared" si="7"/>
        <v>0</v>
      </c>
      <c r="R54" s="296"/>
      <c r="S54" s="552">
        <f t="shared" si="8"/>
        <v>0</v>
      </c>
    </row>
    <row r="55" spans="1:19">
      <c r="A55" s="296"/>
      <c r="B55" s="614"/>
      <c r="C55" s="608"/>
      <c r="D55" s="609" t="s">
        <v>459</v>
      </c>
      <c r="E55" s="606">
        <f>集計・按分!F205+集計・按分!F262</f>
        <v>0</v>
      </c>
      <c r="F55" s="606">
        <f>集計・按分!G205+集計・按分!G262</f>
        <v>0</v>
      </c>
      <c r="G55" s="606">
        <f>集計・按分!H205+集計・按分!H262</f>
        <v>0</v>
      </c>
      <c r="H55" s="606">
        <f>集計・按分!I205+集計・按分!I262</f>
        <v>0</v>
      </c>
      <c r="I55" s="606">
        <f>集計・按分!J205+集計・按分!J262</f>
        <v>0</v>
      </c>
      <c r="J55" s="606">
        <f>集計・按分!K205+集計・按分!K262</f>
        <v>0</v>
      </c>
      <c r="K55" s="606">
        <f>集計・按分!L205+集計・按分!L262</f>
        <v>0</v>
      </c>
      <c r="L55" s="606">
        <f>集計・按分!M205+集計・按分!M262</f>
        <v>0</v>
      </c>
      <c r="M55" s="606">
        <f>集計・按分!N205+集計・按分!N262</f>
        <v>0</v>
      </c>
      <c r="N55" s="606">
        <f>集計・按分!O205+集計・按分!O262</f>
        <v>0</v>
      </c>
      <c r="O55" s="607">
        <f t="shared" si="6"/>
        <v>0</v>
      </c>
      <c r="P55" s="606">
        <f>集計・按分!P205+集計・按分!P262</f>
        <v>0</v>
      </c>
      <c r="Q55" s="607">
        <f t="shared" si="7"/>
        <v>0</v>
      </c>
      <c r="R55" s="296"/>
      <c r="S55" s="552">
        <f t="shared" si="8"/>
        <v>0</v>
      </c>
    </row>
    <row r="56" spans="1:19">
      <c r="A56" s="296"/>
      <c r="B56" s="614"/>
      <c r="C56" s="608"/>
      <c r="D56" s="609" t="s">
        <v>460</v>
      </c>
      <c r="E56" s="606">
        <f>集計・按分!F206+集計・按分!F263</f>
        <v>0</v>
      </c>
      <c r="F56" s="606">
        <f>集計・按分!G206+集計・按分!G263</f>
        <v>0</v>
      </c>
      <c r="G56" s="606">
        <f>集計・按分!H206+集計・按分!H263</f>
        <v>0</v>
      </c>
      <c r="H56" s="606">
        <f>集計・按分!I206+集計・按分!I263</f>
        <v>0</v>
      </c>
      <c r="I56" s="606">
        <f>集計・按分!J206+集計・按分!J263</f>
        <v>0</v>
      </c>
      <c r="J56" s="606">
        <f>集計・按分!K206+集計・按分!K263</f>
        <v>0</v>
      </c>
      <c r="K56" s="606">
        <f>集計・按分!L206+集計・按分!L263</f>
        <v>0</v>
      </c>
      <c r="L56" s="606">
        <f>集計・按分!M206+集計・按分!M263</f>
        <v>0</v>
      </c>
      <c r="M56" s="606">
        <f>集計・按分!N206+集計・按分!N263</f>
        <v>0</v>
      </c>
      <c r="N56" s="606">
        <f>集計・按分!O206+集計・按分!O263</f>
        <v>0</v>
      </c>
      <c r="O56" s="607">
        <f t="shared" si="6"/>
        <v>0</v>
      </c>
      <c r="P56" s="606">
        <f>集計・按分!P206+集計・按分!P263</f>
        <v>0</v>
      </c>
      <c r="Q56" s="607">
        <f t="shared" si="7"/>
        <v>0</v>
      </c>
      <c r="R56" s="296"/>
      <c r="S56" s="552">
        <f t="shared" si="8"/>
        <v>0</v>
      </c>
    </row>
    <row r="57" spans="1:19">
      <c r="A57" s="296"/>
      <c r="B57" s="614"/>
      <c r="C57" s="608"/>
      <c r="D57" s="609" t="s">
        <v>461</v>
      </c>
      <c r="E57" s="606">
        <f>集計・按分!F207+集計・按分!F264</f>
        <v>0</v>
      </c>
      <c r="F57" s="606">
        <f>集計・按分!G207+集計・按分!G264</f>
        <v>0</v>
      </c>
      <c r="G57" s="606">
        <f>集計・按分!H207+集計・按分!H264</f>
        <v>0</v>
      </c>
      <c r="H57" s="606">
        <f>集計・按分!I207+集計・按分!I264</f>
        <v>0</v>
      </c>
      <c r="I57" s="606">
        <f>集計・按分!J207+集計・按分!J264</f>
        <v>0</v>
      </c>
      <c r="J57" s="606">
        <f>集計・按分!K207+集計・按分!K264</f>
        <v>0</v>
      </c>
      <c r="K57" s="606">
        <f>集計・按分!L207+集計・按分!L264</f>
        <v>0</v>
      </c>
      <c r="L57" s="606">
        <f>集計・按分!M207+集計・按分!M264</f>
        <v>0</v>
      </c>
      <c r="M57" s="606">
        <f>集計・按分!N207+集計・按分!N264</f>
        <v>0</v>
      </c>
      <c r="N57" s="606">
        <f>集計・按分!O207+集計・按分!O264</f>
        <v>0</v>
      </c>
      <c r="O57" s="607">
        <f t="shared" si="6"/>
        <v>0</v>
      </c>
      <c r="P57" s="606">
        <f>集計・按分!P207+集計・按分!P264</f>
        <v>0</v>
      </c>
      <c r="Q57" s="607">
        <f t="shared" si="7"/>
        <v>0</v>
      </c>
      <c r="R57" s="296"/>
      <c r="S57" s="552">
        <f t="shared" si="8"/>
        <v>0</v>
      </c>
    </row>
    <row r="58" spans="1:19">
      <c r="A58" s="296"/>
      <c r="B58" s="614"/>
      <c r="C58" s="608"/>
      <c r="D58" s="609" t="s">
        <v>462</v>
      </c>
      <c r="E58" s="606">
        <f>集計・按分!F208+集計・按分!F265</f>
        <v>0</v>
      </c>
      <c r="F58" s="606">
        <f>集計・按分!G208+集計・按分!G265</f>
        <v>0</v>
      </c>
      <c r="G58" s="606">
        <f>集計・按分!H208+集計・按分!H265</f>
        <v>0</v>
      </c>
      <c r="H58" s="606">
        <f>集計・按分!I208+集計・按分!I265</f>
        <v>0</v>
      </c>
      <c r="I58" s="606">
        <f>集計・按分!J208+集計・按分!J265</f>
        <v>0</v>
      </c>
      <c r="J58" s="606">
        <f>集計・按分!K208+集計・按分!K265</f>
        <v>0</v>
      </c>
      <c r="K58" s="606">
        <f>集計・按分!L208+集計・按分!L265</f>
        <v>0</v>
      </c>
      <c r="L58" s="606">
        <f>集計・按分!M208+集計・按分!M265</f>
        <v>0</v>
      </c>
      <c r="M58" s="606">
        <f>集計・按分!N208+集計・按分!N265</f>
        <v>0</v>
      </c>
      <c r="N58" s="606">
        <f>集計・按分!O208+集計・按分!O265</f>
        <v>0</v>
      </c>
      <c r="O58" s="607">
        <f t="shared" si="6"/>
        <v>0</v>
      </c>
      <c r="P58" s="606">
        <f>集計・按分!P208+集計・按分!P265</f>
        <v>0</v>
      </c>
      <c r="Q58" s="607">
        <f t="shared" si="7"/>
        <v>0</v>
      </c>
      <c r="R58" s="296"/>
      <c r="S58" s="552">
        <f t="shared" si="8"/>
        <v>0</v>
      </c>
    </row>
    <row r="59" spans="1:19">
      <c r="A59" s="296"/>
      <c r="B59" s="614"/>
      <c r="C59" s="608"/>
      <c r="D59" s="609" t="s">
        <v>463</v>
      </c>
      <c r="E59" s="606">
        <f>集計・按分!F209+集計・按分!F266</f>
        <v>0</v>
      </c>
      <c r="F59" s="606">
        <f>集計・按分!G209+集計・按分!G266</f>
        <v>0</v>
      </c>
      <c r="G59" s="606">
        <f>集計・按分!H209+集計・按分!H266</f>
        <v>0</v>
      </c>
      <c r="H59" s="606">
        <f>集計・按分!I209+集計・按分!I266</f>
        <v>0</v>
      </c>
      <c r="I59" s="606">
        <f>集計・按分!J209+集計・按分!J266</f>
        <v>0</v>
      </c>
      <c r="J59" s="606">
        <f>集計・按分!K209+集計・按分!K266</f>
        <v>0</v>
      </c>
      <c r="K59" s="606">
        <f>集計・按分!L209+集計・按分!L266</f>
        <v>0</v>
      </c>
      <c r="L59" s="606">
        <f>集計・按分!M209+集計・按分!M266</f>
        <v>0</v>
      </c>
      <c r="M59" s="606">
        <f>集計・按分!N209+集計・按分!N266</f>
        <v>0</v>
      </c>
      <c r="N59" s="606">
        <f>集計・按分!O209+集計・按分!O266</f>
        <v>0</v>
      </c>
      <c r="O59" s="607">
        <f t="shared" si="6"/>
        <v>0</v>
      </c>
      <c r="P59" s="606">
        <f>集計・按分!P209+集計・按分!P266</f>
        <v>0</v>
      </c>
      <c r="Q59" s="607">
        <f t="shared" si="7"/>
        <v>0</v>
      </c>
      <c r="R59" s="296"/>
      <c r="S59" s="552">
        <f t="shared" si="8"/>
        <v>0</v>
      </c>
    </row>
    <row r="60" spans="1:19">
      <c r="A60" s="296"/>
      <c r="B60" s="614"/>
      <c r="C60" s="608"/>
      <c r="D60" s="609" t="s">
        <v>464</v>
      </c>
      <c r="E60" s="606">
        <f>集計・按分!F210+集計・按分!F267</f>
        <v>0</v>
      </c>
      <c r="F60" s="606">
        <f>集計・按分!G210+集計・按分!G267</f>
        <v>0</v>
      </c>
      <c r="G60" s="606">
        <f>集計・按分!H210+集計・按分!H267</f>
        <v>0</v>
      </c>
      <c r="H60" s="606">
        <f>集計・按分!I210+集計・按分!I267</f>
        <v>0</v>
      </c>
      <c r="I60" s="606">
        <f>集計・按分!J210+集計・按分!J267</f>
        <v>0</v>
      </c>
      <c r="J60" s="606">
        <f>集計・按分!K210+集計・按分!K267</f>
        <v>0</v>
      </c>
      <c r="K60" s="606">
        <f>集計・按分!L210+集計・按分!L267</f>
        <v>0</v>
      </c>
      <c r="L60" s="606">
        <f>集計・按分!M210+集計・按分!M267</f>
        <v>0</v>
      </c>
      <c r="M60" s="606">
        <f>集計・按分!N210+集計・按分!N267</f>
        <v>0</v>
      </c>
      <c r="N60" s="606">
        <f>集計・按分!O210+集計・按分!O267</f>
        <v>0</v>
      </c>
      <c r="O60" s="607">
        <f t="shared" si="6"/>
        <v>0</v>
      </c>
      <c r="P60" s="606">
        <f>集計・按分!P210+集計・按分!P267</f>
        <v>0</v>
      </c>
      <c r="Q60" s="607">
        <f t="shared" si="7"/>
        <v>0</v>
      </c>
      <c r="R60" s="296"/>
      <c r="S60" s="552">
        <f t="shared" si="8"/>
        <v>0</v>
      </c>
    </row>
    <row r="61" spans="1:19">
      <c r="A61" s="296"/>
      <c r="B61" s="614"/>
      <c r="C61" s="608"/>
      <c r="D61" s="609" t="s">
        <v>465</v>
      </c>
      <c r="E61" s="606">
        <f>集計・按分!F211+集計・按分!F268</f>
        <v>0</v>
      </c>
      <c r="F61" s="606">
        <f>集計・按分!G211+集計・按分!G268</f>
        <v>0</v>
      </c>
      <c r="G61" s="606">
        <f>集計・按分!H211+集計・按分!H268</f>
        <v>0</v>
      </c>
      <c r="H61" s="606">
        <f>集計・按分!I211+集計・按分!I268</f>
        <v>0</v>
      </c>
      <c r="I61" s="606">
        <f>集計・按分!J211+集計・按分!J268</f>
        <v>0</v>
      </c>
      <c r="J61" s="606">
        <f>集計・按分!K211+集計・按分!K268</f>
        <v>0</v>
      </c>
      <c r="K61" s="606">
        <f>集計・按分!L211+集計・按分!L268</f>
        <v>0</v>
      </c>
      <c r="L61" s="606">
        <f>集計・按分!M211+集計・按分!M268</f>
        <v>0</v>
      </c>
      <c r="M61" s="606">
        <f>集計・按分!N211+集計・按分!N268</f>
        <v>0</v>
      </c>
      <c r="N61" s="606">
        <f>集計・按分!O211+集計・按分!O268</f>
        <v>0</v>
      </c>
      <c r="O61" s="607">
        <f t="shared" si="6"/>
        <v>0</v>
      </c>
      <c r="P61" s="606">
        <f>集計・按分!P211+集計・按分!P268</f>
        <v>0</v>
      </c>
      <c r="Q61" s="607">
        <f t="shared" si="7"/>
        <v>0</v>
      </c>
      <c r="R61" s="296"/>
      <c r="S61" s="552">
        <f t="shared" si="8"/>
        <v>0</v>
      </c>
    </row>
    <row r="62" spans="1:19">
      <c r="A62" s="296"/>
      <c r="B62" s="614"/>
      <c r="C62" s="608"/>
      <c r="D62" s="609" t="s">
        <v>466</v>
      </c>
      <c r="E62" s="606">
        <f>集計・按分!F212+集計・按分!F269</f>
        <v>0</v>
      </c>
      <c r="F62" s="606">
        <f>集計・按分!G212+集計・按分!G269</f>
        <v>0</v>
      </c>
      <c r="G62" s="606">
        <f>集計・按分!H212+集計・按分!H269</f>
        <v>0</v>
      </c>
      <c r="H62" s="606">
        <f>集計・按分!I212+集計・按分!I269</f>
        <v>0</v>
      </c>
      <c r="I62" s="606">
        <f>集計・按分!J212+集計・按分!J269</f>
        <v>0</v>
      </c>
      <c r="J62" s="606">
        <f>集計・按分!K212+集計・按分!K269</f>
        <v>0</v>
      </c>
      <c r="K62" s="606">
        <f>集計・按分!L212+集計・按分!L269</f>
        <v>0</v>
      </c>
      <c r="L62" s="606">
        <f>集計・按分!M212+集計・按分!M269</f>
        <v>0</v>
      </c>
      <c r="M62" s="606">
        <f>集計・按分!N212+集計・按分!N269</f>
        <v>0</v>
      </c>
      <c r="N62" s="606">
        <f>集計・按分!O212+集計・按分!O269</f>
        <v>0</v>
      </c>
      <c r="O62" s="607">
        <f t="shared" si="6"/>
        <v>0</v>
      </c>
      <c r="P62" s="606">
        <f>集計・按分!P212+集計・按分!P269</f>
        <v>0</v>
      </c>
      <c r="Q62" s="607">
        <f t="shared" si="7"/>
        <v>0</v>
      </c>
      <c r="R62" s="296"/>
      <c r="S62" s="552">
        <f t="shared" si="8"/>
        <v>0</v>
      </c>
    </row>
    <row r="63" spans="1:19">
      <c r="A63" s="296"/>
      <c r="B63" s="614"/>
      <c r="C63" s="608"/>
      <c r="D63" s="609" t="str">
        <f>使い方・設定!F88</f>
        <v>その他経費追加勘定科目1</v>
      </c>
      <c r="E63" s="606">
        <f>集計・按分!F213+集計・按分!F270</f>
        <v>0</v>
      </c>
      <c r="F63" s="606">
        <f>集計・按分!G213+集計・按分!G270</f>
        <v>0</v>
      </c>
      <c r="G63" s="606">
        <f>集計・按分!H213+集計・按分!H270</f>
        <v>0</v>
      </c>
      <c r="H63" s="606">
        <f>集計・按分!I213+集計・按分!I270</f>
        <v>0</v>
      </c>
      <c r="I63" s="606">
        <f>集計・按分!J213+集計・按分!J270</f>
        <v>0</v>
      </c>
      <c r="J63" s="606">
        <f>集計・按分!K213+集計・按分!K270</f>
        <v>0</v>
      </c>
      <c r="K63" s="606">
        <f>集計・按分!L213+集計・按分!L270</f>
        <v>0</v>
      </c>
      <c r="L63" s="606">
        <f>集計・按分!M213+集計・按分!M270</f>
        <v>0</v>
      </c>
      <c r="M63" s="606">
        <f>集計・按分!N213+集計・按分!N270</f>
        <v>0</v>
      </c>
      <c r="N63" s="606">
        <f>集計・按分!O213+集計・按分!O270</f>
        <v>0</v>
      </c>
      <c r="O63" s="607">
        <f t="shared" si="6"/>
        <v>0</v>
      </c>
      <c r="P63" s="606">
        <f>集計・按分!P213+集計・按分!P270</f>
        <v>0</v>
      </c>
      <c r="Q63" s="607">
        <f t="shared" si="7"/>
        <v>0</v>
      </c>
      <c r="R63" s="296"/>
      <c r="S63" s="552">
        <f t="shared" si="8"/>
        <v>0</v>
      </c>
    </row>
    <row r="64" spans="1:19">
      <c r="A64" s="296"/>
      <c r="B64" s="614"/>
      <c r="C64" s="608"/>
      <c r="D64" s="609" t="str">
        <f>使い方・設定!F89</f>
        <v>その他経費追加勘定科目2</v>
      </c>
      <c r="E64" s="606">
        <f>集計・按分!F214+集計・按分!F271</f>
        <v>0</v>
      </c>
      <c r="F64" s="606">
        <f>集計・按分!G214+集計・按分!G271</f>
        <v>0</v>
      </c>
      <c r="G64" s="606">
        <f>集計・按分!H214+集計・按分!H271</f>
        <v>0</v>
      </c>
      <c r="H64" s="606">
        <f>集計・按分!I214+集計・按分!I271</f>
        <v>0</v>
      </c>
      <c r="I64" s="606">
        <f>集計・按分!J214+集計・按分!J271</f>
        <v>0</v>
      </c>
      <c r="J64" s="606">
        <f>集計・按分!K214+集計・按分!K271</f>
        <v>0</v>
      </c>
      <c r="K64" s="606">
        <f>集計・按分!L214+集計・按分!L271</f>
        <v>0</v>
      </c>
      <c r="L64" s="606">
        <f>集計・按分!M214+集計・按分!M271</f>
        <v>0</v>
      </c>
      <c r="M64" s="606">
        <f>集計・按分!N214+集計・按分!N271</f>
        <v>0</v>
      </c>
      <c r="N64" s="606">
        <f>集計・按分!O214+集計・按分!O271</f>
        <v>0</v>
      </c>
      <c r="O64" s="607">
        <f t="shared" si="6"/>
        <v>0</v>
      </c>
      <c r="P64" s="606">
        <f>集計・按分!P214+集計・按分!P271</f>
        <v>0</v>
      </c>
      <c r="Q64" s="607">
        <f t="shared" si="7"/>
        <v>0</v>
      </c>
      <c r="R64" s="296"/>
      <c r="S64" s="552">
        <f t="shared" si="8"/>
        <v>0</v>
      </c>
    </row>
    <row r="65" spans="1:19">
      <c r="A65" s="296"/>
      <c r="B65" s="614"/>
      <c r="C65" s="608"/>
      <c r="D65" s="609" t="str">
        <f>使い方・設定!F90</f>
        <v>その他経費追加勘定科目3</v>
      </c>
      <c r="E65" s="606">
        <f>集計・按分!F215+集計・按分!F272</f>
        <v>0</v>
      </c>
      <c r="F65" s="606">
        <f>集計・按分!G215+集計・按分!G272</f>
        <v>0</v>
      </c>
      <c r="G65" s="606">
        <f>集計・按分!H215+集計・按分!H272</f>
        <v>0</v>
      </c>
      <c r="H65" s="606">
        <f>集計・按分!I215+集計・按分!I272</f>
        <v>0</v>
      </c>
      <c r="I65" s="606">
        <f>集計・按分!J215+集計・按分!J272</f>
        <v>0</v>
      </c>
      <c r="J65" s="606">
        <f>集計・按分!K215+集計・按分!K272</f>
        <v>0</v>
      </c>
      <c r="K65" s="606">
        <f>集計・按分!L215+集計・按分!L272</f>
        <v>0</v>
      </c>
      <c r="L65" s="606">
        <f>集計・按分!M215+集計・按分!M272</f>
        <v>0</v>
      </c>
      <c r="M65" s="606">
        <f>集計・按分!N215+集計・按分!N272</f>
        <v>0</v>
      </c>
      <c r="N65" s="606">
        <f>集計・按分!O215+集計・按分!O272</f>
        <v>0</v>
      </c>
      <c r="O65" s="607">
        <f t="shared" si="6"/>
        <v>0</v>
      </c>
      <c r="P65" s="606">
        <f>集計・按分!P215+集計・按分!P272</f>
        <v>0</v>
      </c>
      <c r="Q65" s="607">
        <f t="shared" si="7"/>
        <v>0</v>
      </c>
      <c r="R65" s="296"/>
      <c r="S65" s="552">
        <f t="shared" si="8"/>
        <v>0</v>
      </c>
    </row>
    <row r="66" spans="1:19">
      <c r="A66" s="296"/>
      <c r="B66" s="614"/>
      <c r="C66" s="608"/>
      <c r="D66" s="609" t="str">
        <f>使い方・設定!F91</f>
        <v>その他経費追加勘定科目4</v>
      </c>
      <c r="E66" s="606">
        <f>集計・按分!F216+集計・按分!F273</f>
        <v>0</v>
      </c>
      <c r="F66" s="606">
        <f>集計・按分!G216+集計・按分!G273</f>
        <v>0</v>
      </c>
      <c r="G66" s="606">
        <f>集計・按分!H216+集計・按分!H273</f>
        <v>0</v>
      </c>
      <c r="H66" s="606">
        <f>集計・按分!I216+集計・按分!I273</f>
        <v>0</v>
      </c>
      <c r="I66" s="606">
        <f>集計・按分!J216+集計・按分!J273</f>
        <v>0</v>
      </c>
      <c r="J66" s="606">
        <f>集計・按分!K216+集計・按分!K273</f>
        <v>0</v>
      </c>
      <c r="K66" s="606">
        <f>集計・按分!L216+集計・按分!L273</f>
        <v>0</v>
      </c>
      <c r="L66" s="606">
        <f>集計・按分!M216+集計・按分!M273</f>
        <v>0</v>
      </c>
      <c r="M66" s="606">
        <f>集計・按分!N216+集計・按分!N273</f>
        <v>0</v>
      </c>
      <c r="N66" s="606">
        <f>集計・按分!O216+集計・按分!O273</f>
        <v>0</v>
      </c>
      <c r="O66" s="607">
        <f t="shared" si="6"/>
        <v>0</v>
      </c>
      <c r="P66" s="606">
        <f>集計・按分!P216+集計・按分!P273</f>
        <v>0</v>
      </c>
      <c r="Q66" s="607">
        <f t="shared" si="7"/>
        <v>0</v>
      </c>
      <c r="R66" s="296"/>
      <c r="S66" s="552">
        <f t="shared" si="8"/>
        <v>0</v>
      </c>
    </row>
    <row r="67" spans="1:19">
      <c r="A67" s="296"/>
      <c r="B67" s="614"/>
      <c r="C67" s="608"/>
      <c r="D67" s="609" t="str">
        <f>使い方・設定!F92</f>
        <v>その他経費追加勘定科目5</v>
      </c>
      <c r="E67" s="606">
        <f>集計・按分!F217+集計・按分!F274</f>
        <v>0</v>
      </c>
      <c r="F67" s="606">
        <f>集計・按分!G217+集計・按分!G274</f>
        <v>0</v>
      </c>
      <c r="G67" s="606">
        <f>集計・按分!H217+集計・按分!H274</f>
        <v>0</v>
      </c>
      <c r="H67" s="606">
        <f>集計・按分!I217+集計・按分!I274</f>
        <v>0</v>
      </c>
      <c r="I67" s="606">
        <f>集計・按分!J217+集計・按分!J274</f>
        <v>0</v>
      </c>
      <c r="J67" s="606">
        <f>集計・按分!K217+集計・按分!K274</f>
        <v>0</v>
      </c>
      <c r="K67" s="606">
        <f>集計・按分!L217+集計・按分!L274</f>
        <v>0</v>
      </c>
      <c r="L67" s="606">
        <f>集計・按分!M217+集計・按分!M274</f>
        <v>0</v>
      </c>
      <c r="M67" s="606">
        <f>集計・按分!N217+集計・按分!N274</f>
        <v>0</v>
      </c>
      <c r="N67" s="606">
        <f>集計・按分!O217+集計・按分!O274</f>
        <v>0</v>
      </c>
      <c r="O67" s="607">
        <f t="shared" si="6"/>
        <v>0</v>
      </c>
      <c r="P67" s="606">
        <f>集計・按分!P217+集計・按分!P274</f>
        <v>0</v>
      </c>
      <c r="Q67" s="607">
        <f t="shared" si="7"/>
        <v>0</v>
      </c>
      <c r="R67" s="296"/>
      <c r="S67" s="552">
        <f t="shared" si="8"/>
        <v>0</v>
      </c>
    </row>
    <row r="68" spans="1:19">
      <c r="A68" s="296"/>
      <c r="B68" s="614"/>
      <c r="C68" s="608"/>
      <c r="D68" s="609" t="str">
        <f>使い方・設定!F93</f>
        <v>その他経費追加勘定科目6</v>
      </c>
      <c r="E68" s="606">
        <f>集計・按分!F218+集計・按分!F275</f>
        <v>0</v>
      </c>
      <c r="F68" s="606">
        <f>集計・按分!G218+集計・按分!G275</f>
        <v>0</v>
      </c>
      <c r="G68" s="606">
        <f>集計・按分!H218+集計・按分!H275</f>
        <v>0</v>
      </c>
      <c r="H68" s="606">
        <f>集計・按分!I218+集計・按分!I275</f>
        <v>0</v>
      </c>
      <c r="I68" s="606">
        <f>集計・按分!J218+集計・按分!J275</f>
        <v>0</v>
      </c>
      <c r="J68" s="606">
        <f>集計・按分!K218+集計・按分!K275</f>
        <v>0</v>
      </c>
      <c r="K68" s="606">
        <f>集計・按分!L218+集計・按分!L275</f>
        <v>0</v>
      </c>
      <c r="L68" s="606">
        <f>集計・按分!M218+集計・按分!M275</f>
        <v>0</v>
      </c>
      <c r="M68" s="606">
        <f>集計・按分!N218+集計・按分!N275</f>
        <v>0</v>
      </c>
      <c r="N68" s="606">
        <f>集計・按分!O218+集計・按分!O275</f>
        <v>0</v>
      </c>
      <c r="O68" s="607">
        <f t="shared" si="6"/>
        <v>0</v>
      </c>
      <c r="P68" s="606">
        <f>集計・按分!P218+集計・按分!P275</f>
        <v>0</v>
      </c>
      <c r="Q68" s="607">
        <f t="shared" si="7"/>
        <v>0</v>
      </c>
      <c r="R68" s="296"/>
      <c r="S68" s="552">
        <f t="shared" si="8"/>
        <v>0</v>
      </c>
    </row>
    <row r="69" spans="1:19">
      <c r="A69" s="296"/>
      <c r="B69" s="614"/>
      <c r="C69" s="608"/>
      <c r="D69" s="609" t="str">
        <f>使い方・設定!F94</f>
        <v>その他経費追加勘定科目7</v>
      </c>
      <c r="E69" s="606">
        <f>集計・按分!F219+集計・按分!F276</f>
        <v>0</v>
      </c>
      <c r="F69" s="606">
        <f>集計・按分!G219+集計・按分!G276</f>
        <v>0</v>
      </c>
      <c r="G69" s="606">
        <f>集計・按分!H219+集計・按分!H276</f>
        <v>0</v>
      </c>
      <c r="H69" s="606">
        <f>集計・按分!I219+集計・按分!I276</f>
        <v>0</v>
      </c>
      <c r="I69" s="606">
        <f>集計・按分!J219+集計・按分!J276</f>
        <v>0</v>
      </c>
      <c r="J69" s="606">
        <f>集計・按分!K219+集計・按分!K276</f>
        <v>0</v>
      </c>
      <c r="K69" s="606">
        <f>集計・按分!L219+集計・按分!L276</f>
        <v>0</v>
      </c>
      <c r="L69" s="606">
        <f>集計・按分!M219+集計・按分!M276</f>
        <v>0</v>
      </c>
      <c r="M69" s="606">
        <f>集計・按分!N219+集計・按分!N276</f>
        <v>0</v>
      </c>
      <c r="N69" s="606">
        <f>集計・按分!O219+集計・按分!O276</f>
        <v>0</v>
      </c>
      <c r="O69" s="607">
        <f t="shared" si="6"/>
        <v>0</v>
      </c>
      <c r="P69" s="606">
        <f>集計・按分!P219+集計・按分!P276</f>
        <v>0</v>
      </c>
      <c r="Q69" s="607">
        <f t="shared" si="7"/>
        <v>0</v>
      </c>
      <c r="R69" s="296"/>
      <c r="S69" s="552">
        <f t="shared" si="8"/>
        <v>0</v>
      </c>
    </row>
    <row r="70" spans="1:19">
      <c r="A70" s="296"/>
      <c r="B70" s="614"/>
      <c r="C70" s="608"/>
      <c r="D70" s="609" t="str">
        <f>使い方・設定!F95</f>
        <v>その他経費追加勘定科目8</v>
      </c>
      <c r="E70" s="606">
        <f>集計・按分!F220+集計・按分!F277</f>
        <v>0</v>
      </c>
      <c r="F70" s="606">
        <f>集計・按分!G220+集計・按分!G277</f>
        <v>0</v>
      </c>
      <c r="G70" s="606">
        <f>集計・按分!H220+集計・按分!H277</f>
        <v>0</v>
      </c>
      <c r="H70" s="606">
        <f>集計・按分!I220+集計・按分!I277</f>
        <v>0</v>
      </c>
      <c r="I70" s="606">
        <f>集計・按分!J220+集計・按分!J277</f>
        <v>0</v>
      </c>
      <c r="J70" s="606">
        <f>集計・按分!K220+集計・按分!K277</f>
        <v>0</v>
      </c>
      <c r="K70" s="606">
        <f>集計・按分!L220+集計・按分!L277</f>
        <v>0</v>
      </c>
      <c r="L70" s="606">
        <f>集計・按分!M220+集計・按分!M277</f>
        <v>0</v>
      </c>
      <c r="M70" s="606">
        <f>集計・按分!N220+集計・按分!N277</f>
        <v>0</v>
      </c>
      <c r="N70" s="606">
        <f>集計・按分!O220+集計・按分!O277</f>
        <v>0</v>
      </c>
      <c r="O70" s="607">
        <f t="shared" si="6"/>
        <v>0</v>
      </c>
      <c r="P70" s="606">
        <f>集計・按分!P220+集計・按分!P277</f>
        <v>0</v>
      </c>
      <c r="Q70" s="607">
        <f t="shared" si="7"/>
        <v>0</v>
      </c>
      <c r="R70" s="296"/>
      <c r="S70" s="552">
        <f t="shared" si="8"/>
        <v>0</v>
      </c>
    </row>
    <row r="71" spans="1:19">
      <c r="A71" s="296"/>
      <c r="B71" s="614"/>
      <c r="C71" s="608"/>
      <c r="D71" s="609" t="str">
        <f>使い方・設定!F96</f>
        <v>その他経費追加勘定科目9</v>
      </c>
      <c r="E71" s="606">
        <f>集計・按分!F221+集計・按分!F278</f>
        <v>0</v>
      </c>
      <c r="F71" s="606">
        <f>集計・按分!G221+集計・按分!G278</f>
        <v>0</v>
      </c>
      <c r="G71" s="606">
        <f>集計・按分!H221+集計・按分!H278</f>
        <v>0</v>
      </c>
      <c r="H71" s="606">
        <f>集計・按分!I221+集計・按分!I278</f>
        <v>0</v>
      </c>
      <c r="I71" s="606">
        <f>集計・按分!J221+集計・按分!J278</f>
        <v>0</v>
      </c>
      <c r="J71" s="606">
        <f>集計・按分!K221+集計・按分!K278</f>
        <v>0</v>
      </c>
      <c r="K71" s="606">
        <f>集計・按分!L221+集計・按分!L278</f>
        <v>0</v>
      </c>
      <c r="L71" s="606">
        <f>集計・按分!M221+集計・按分!M278</f>
        <v>0</v>
      </c>
      <c r="M71" s="606">
        <f>集計・按分!N221+集計・按分!N278</f>
        <v>0</v>
      </c>
      <c r="N71" s="606">
        <f>集計・按分!O221+集計・按分!O278</f>
        <v>0</v>
      </c>
      <c r="O71" s="607">
        <f t="shared" si="6"/>
        <v>0</v>
      </c>
      <c r="P71" s="606">
        <f>集計・按分!P221+集計・按分!P278</f>
        <v>0</v>
      </c>
      <c r="Q71" s="607">
        <f t="shared" si="7"/>
        <v>0</v>
      </c>
      <c r="R71" s="296"/>
      <c r="S71" s="552">
        <f t="shared" si="8"/>
        <v>0</v>
      </c>
    </row>
    <row r="72" spans="1:19">
      <c r="A72" s="296"/>
      <c r="B72" s="614"/>
      <c r="C72" s="608"/>
      <c r="D72" s="609" t="str">
        <f>使い方・設定!F97</f>
        <v>その他経費追加勘定科目10</v>
      </c>
      <c r="E72" s="606">
        <f>集計・按分!F222+集計・按分!F279</f>
        <v>0</v>
      </c>
      <c r="F72" s="606">
        <f>集計・按分!G222+集計・按分!G279</f>
        <v>0</v>
      </c>
      <c r="G72" s="606">
        <f>集計・按分!H222+集計・按分!H279</f>
        <v>0</v>
      </c>
      <c r="H72" s="606">
        <f>集計・按分!I222+集計・按分!I279</f>
        <v>0</v>
      </c>
      <c r="I72" s="606">
        <f>集計・按分!J222+集計・按分!J279</f>
        <v>0</v>
      </c>
      <c r="J72" s="606">
        <f>集計・按分!K222+集計・按分!K279</f>
        <v>0</v>
      </c>
      <c r="K72" s="606">
        <f>集計・按分!L222+集計・按分!L279</f>
        <v>0</v>
      </c>
      <c r="L72" s="606">
        <f>集計・按分!M222+集計・按分!M279</f>
        <v>0</v>
      </c>
      <c r="M72" s="606">
        <f>集計・按分!N222+集計・按分!N279</f>
        <v>0</v>
      </c>
      <c r="N72" s="606">
        <f>集計・按分!O222+集計・按分!O279</f>
        <v>0</v>
      </c>
      <c r="O72" s="607">
        <f t="shared" si="6"/>
        <v>0</v>
      </c>
      <c r="P72" s="606">
        <f>集計・按分!P222+集計・按分!P279</f>
        <v>0</v>
      </c>
      <c r="Q72" s="607">
        <f t="shared" si="7"/>
        <v>0</v>
      </c>
      <c r="R72" s="296"/>
      <c r="S72" s="552">
        <f t="shared" si="8"/>
        <v>0</v>
      </c>
    </row>
    <row r="73" spans="1:19">
      <c r="A73" s="296"/>
      <c r="B73" s="614"/>
      <c r="C73" s="608"/>
      <c r="D73" s="615" t="s">
        <v>507</v>
      </c>
      <c r="E73" s="607">
        <f t="shared" ref="E73:N73" si="9">SUM(E36:E72)</f>
        <v>0</v>
      </c>
      <c r="F73" s="607">
        <f t="shared" si="9"/>
        <v>0</v>
      </c>
      <c r="G73" s="607">
        <f t="shared" si="9"/>
        <v>0</v>
      </c>
      <c r="H73" s="607">
        <f t="shared" si="9"/>
        <v>0</v>
      </c>
      <c r="I73" s="607">
        <f t="shared" si="9"/>
        <v>0</v>
      </c>
      <c r="J73" s="607">
        <f t="shared" si="9"/>
        <v>0</v>
      </c>
      <c r="K73" s="607">
        <f t="shared" si="9"/>
        <v>0</v>
      </c>
      <c r="L73" s="607">
        <f t="shared" si="9"/>
        <v>0</v>
      </c>
      <c r="M73" s="607">
        <f t="shared" si="9"/>
        <v>0</v>
      </c>
      <c r="N73" s="607">
        <f t="shared" si="9"/>
        <v>0</v>
      </c>
      <c r="O73" s="607">
        <f t="shared" si="6"/>
        <v>0</v>
      </c>
      <c r="P73" s="607">
        <f>SUM(P36:P72)</f>
        <v>0</v>
      </c>
      <c r="Q73" s="607">
        <f>SUM(Q36:Q72)</f>
        <v>0</v>
      </c>
      <c r="R73" s="296"/>
      <c r="S73" s="482">
        <v>1</v>
      </c>
    </row>
    <row r="74" spans="1:19">
      <c r="A74" s="296"/>
      <c r="B74" s="603" t="s">
        <v>508</v>
      </c>
      <c r="C74" s="356"/>
      <c r="D74" s="356"/>
      <c r="E74" s="617">
        <f t="shared" ref="E74:Q74" si="10">E34+E73</f>
        <v>0</v>
      </c>
      <c r="F74" s="617">
        <f t="shared" si="10"/>
        <v>0</v>
      </c>
      <c r="G74" s="617">
        <f t="shared" si="10"/>
        <v>0</v>
      </c>
      <c r="H74" s="617">
        <f t="shared" si="10"/>
        <v>0</v>
      </c>
      <c r="I74" s="617">
        <f t="shared" si="10"/>
        <v>0</v>
      </c>
      <c r="J74" s="617">
        <f t="shared" si="10"/>
        <v>0</v>
      </c>
      <c r="K74" s="617">
        <f t="shared" si="10"/>
        <v>0</v>
      </c>
      <c r="L74" s="617">
        <f t="shared" si="10"/>
        <v>0</v>
      </c>
      <c r="M74" s="617">
        <f t="shared" si="10"/>
        <v>0</v>
      </c>
      <c r="N74" s="617">
        <f t="shared" si="10"/>
        <v>0</v>
      </c>
      <c r="O74" s="617">
        <f t="shared" si="10"/>
        <v>0</v>
      </c>
      <c r="P74" s="617">
        <f t="shared" si="10"/>
        <v>0</v>
      </c>
      <c r="Q74" s="617">
        <f t="shared" si="10"/>
        <v>0</v>
      </c>
      <c r="R74" s="296"/>
      <c r="S74" s="482">
        <v>1</v>
      </c>
    </row>
    <row r="75" spans="1:19" ht="18" thickBot="1">
      <c r="A75" s="296"/>
      <c r="B75" s="618" t="s">
        <v>509</v>
      </c>
      <c r="C75" s="619"/>
      <c r="D75" s="619"/>
      <c r="E75" s="620">
        <f t="shared" ref="E75:Q75" si="11">E12-E74</f>
        <v>0</v>
      </c>
      <c r="F75" s="620">
        <f t="shared" si="11"/>
        <v>0</v>
      </c>
      <c r="G75" s="620">
        <f t="shared" si="11"/>
        <v>0</v>
      </c>
      <c r="H75" s="620">
        <f t="shared" si="11"/>
        <v>0</v>
      </c>
      <c r="I75" s="620">
        <f t="shared" si="11"/>
        <v>0</v>
      </c>
      <c r="J75" s="620">
        <f t="shared" si="11"/>
        <v>0</v>
      </c>
      <c r="K75" s="620">
        <f t="shared" si="11"/>
        <v>0</v>
      </c>
      <c r="L75" s="620">
        <f t="shared" si="11"/>
        <v>0</v>
      </c>
      <c r="M75" s="620">
        <f t="shared" si="11"/>
        <v>0</v>
      </c>
      <c r="N75" s="620">
        <f t="shared" si="11"/>
        <v>0</v>
      </c>
      <c r="O75" s="620">
        <f t="shared" si="11"/>
        <v>0</v>
      </c>
      <c r="P75" s="620">
        <f t="shared" si="11"/>
        <v>0</v>
      </c>
      <c r="Q75" s="620">
        <f t="shared" si="11"/>
        <v>0</v>
      </c>
      <c r="R75" s="296"/>
      <c r="S75" s="482">
        <v>1</v>
      </c>
    </row>
    <row r="76" spans="1:19" ht="18" thickTop="1">
      <c r="A76" s="296"/>
      <c r="B76" s="296"/>
      <c r="C76" s="296"/>
      <c r="D76" s="296"/>
      <c r="E76" s="296"/>
      <c r="F76" s="296"/>
      <c r="G76" s="301"/>
      <c r="H76" s="301"/>
      <c r="I76" s="301"/>
      <c r="J76" s="301"/>
      <c r="K76" s="301"/>
      <c r="L76" s="301"/>
      <c r="M76" s="301"/>
      <c r="N76" s="301"/>
      <c r="O76" s="296"/>
      <c r="P76" s="296"/>
      <c r="Q76" s="296"/>
      <c r="R76" s="296"/>
    </row>
  </sheetData>
  <phoneticPr fontId="1"/>
  <conditionalFormatting sqref="E1:E2">
    <cfRule type="expression" dxfId="2" priority="142">
      <formula>#REF!="☓"</formula>
    </cfRule>
  </conditionalFormatting>
  <pageMargins left="0.7" right="0.7" top="0.75" bottom="0.75" header="0.3" footer="0.3"/>
  <pageSetup paperSize="9"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tabColor theme="9" tint="0.79998168889431442"/>
  </sheetPr>
  <dimension ref="A1"/>
  <sheetViews>
    <sheetView workbookViewId="0"/>
  </sheetViews>
  <sheetFormatPr defaultColWidth="8.8125" defaultRowHeight="17.649999999999999"/>
  <sheetData/>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G500"/>
  <sheetViews>
    <sheetView workbookViewId="0">
      <selection activeCell="E5" sqref="E5"/>
    </sheetView>
  </sheetViews>
  <sheetFormatPr defaultColWidth="8.8125" defaultRowHeight="17.649999999999999"/>
  <cols>
    <col min="1" max="1" width="55.5" bestFit="1" customWidth="1"/>
    <col min="2" max="2" width="26.1875" customWidth="1"/>
    <col min="3" max="3" width="35.8125" bestFit="1" customWidth="1"/>
    <col min="4" max="5" width="10.1875" style="623" bestFit="1" customWidth="1"/>
    <col min="6" max="6" width="15.8125" style="623" bestFit="1" customWidth="1"/>
    <col min="7" max="7" width="6.6875" bestFit="1" customWidth="1"/>
  </cols>
  <sheetData>
    <row r="1" spans="1:7">
      <c r="B1" t="str">
        <f>IF('インポート_損益計算書（部門別）'!A1="","",'インポート_損益計算書（部門別）'!A1)</f>
        <v/>
      </c>
      <c r="C1" t="str">
        <f>IF('インポート_損益計算書（部門別）'!B1="","",'インポート_損益計算書（部門別）'!B1)</f>
        <v/>
      </c>
      <c r="D1" s="623" t="str">
        <f>IF('インポート_損益計算書（部門別）'!C1="","",'インポート_損益計算書（部門別）'!C1)</f>
        <v/>
      </c>
      <c r="E1" s="623" t="str">
        <f>IF('インポート_損益計算書（部門別）'!D1="","",'インポート_損益計算書（部門別）'!D1)</f>
        <v/>
      </c>
      <c r="F1" s="623" t="str">
        <f>IF('インポート_損益計算書（部門別）'!E1="","",'インポート_損益計算書（部門別）'!E1)</f>
        <v/>
      </c>
      <c r="G1" t="str">
        <f>IF('インポート_損益計算書（部門別）'!F1="","",'インポート_損益計算書（部門別）'!F1)</f>
        <v/>
      </c>
    </row>
    <row r="2" spans="1:7">
      <c r="B2" t="str">
        <f>IF('インポート_損益計算書（部門別）'!A2="","",'インポート_損益計算書（部門別）'!A2)</f>
        <v/>
      </c>
      <c r="C2" t="str">
        <f>IF('インポート_損益計算書（部門別）'!B2="","",'インポート_損益計算書（部門別）'!B2)</f>
        <v/>
      </c>
      <c r="D2" s="623" t="str">
        <f>IF('インポート_損益計算書（部門別）'!C2="","",'インポート_損益計算書（部門別）'!C2)</f>
        <v/>
      </c>
      <c r="E2" s="623" t="str">
        <f>IF('インポート_損益計算書（部門別）'!D2="","",'インポート_損益計算書（部門別）'!D2)</f>
        <v/>
      </c>
      <c r="F2" s="623" t="str">
        <f>IF('インポート_損益計算書（部門別）'!E2="","",'インポート_損益計算書（部門別）'!E2)</f>
        <v/>
      </c>
      <c r="G2" t="str">
        <f>IF('インポート_損益計算書（部門別）'!F2="","",'インポート_損益計算書（部門別）'!F2)</f>
        <v/>
      </c>
    </row>
    <row r="3" spans="1:7">
      <c r="A3" t="str">
        <f t="shared" ref="A3:A66" si="0">CONCATENATE(B3,C3)</f>
        <v/>
      </c>
      <c r="B3" t="str">
        <f>IF('インポート_損益計算書（部門別）'!A3="","",'インポート_損益計算書（部門別）'!A3)</f>
        <v/>
      </c>
      <c r="C3" t="str">
        <f>IF('インポート_損益計算書（部門別）'!B3="","",'インポート_損益計算書（部門別）'!B3)</f>
        <v/>
      </c>
      <c r="D3" s="623" t="str">
        <f>IF('インポート_損益計算書（部門別）'!C3="","",'インポート_損益計算書（部門別）'!C3)</f>
        <v/>
      </c>
      <c r="E3" s="623" t="str">
        <f>IF('インポート_損益計算書（部門別）'!D3="","",'インポート_損益計算書（部門別）'!D3)</f>
        <v/>
      </c>
      <c r="F3" s="623" t="str">
        <f>IF('インポート_損益計算書（部門別）'!E3="","",'インポート_損益計算書（部門別）'!E3)</f>
        <v/>
      </c>
      <c r="G3" t="str">
        <f>IF('インポート_損益計算書（部門別）'!F3="","",'インポート_損益計算書（部門別）'!F3)</f>
        <v/>
      </c>
    </row>
    <row r="4" spans="1:7">
      <c r="A4" t="str">
        <f t="shared" si="0"/>
        <v/>
      </c>
      <c r="B4" t="str">
        <f>IF('インポート_損益計算書（部門別）'!A4="","",'インポート_損益計算書（部門別）'!A4)</f>
        <v/>
      </c>
      <c r="C4" t="str">
        <f>IF('インポート_損益計算書（部門別）'!B4="","",'インポート_損益計算書（部門別）'!B4)</f>
        <v/>
      </c>
      <c r="D4" s="623" t="str">
        <f>IF('インポート_損益計算書（部門別）'!C4="","",'インポート_損益計算書（部門別）'!C4)</f>
        <v/>
      </c>
      <c r="E4" s="623" t="str">
        <f>IF('インポート_損益計算書（部門別）'!D4="","",'インポート_損益計算書（部門別）'!D4)</f>
        <v/>
      </c>
      <c r="F4" s="623" t="str">
        <f>IF('インポート_損益計算書（部門別）'!E4="","",'インポート_損益計算書（部門別）'!E4)</f>
        <v/>
      </c>
      <c r="G4" t="str">
        <f>IF('インポート_損益計算書（部門別）'!F4="","",'インポート_損益計算書（部門別）'!F4)</f>
        <v/>
      </c>
    </row>
    <row r="5" spans="1:7">
      <c r="A5" t="str">
        <f t="shared" si="0"/>
        <v/>
      </c>
      <c r="B5" t="str">
        <f>IF('インポート_損益計算書（部門別）'!A5="","",'インポート_損益計算書（部門別）'!A5)</f>
        <v/>
      </c>
      <c r="C5" t="str">
        <f>IF('インポート_損益計算書（部門別）'!B5="","",'インポート_損益計算書（部門別）'!B5)</f>
        <v/>
      </c>
      <c r="D5" s="623" t="str">
        <f>IF('インポート_損益計算書（部門別）'!C5="","",'インポート_損益計算書（部門別）'!C5)</f>
        <v/>
      </c>
      <c r="E5" s="623" t="str">
        <f>IF('インポート_損益計算書（部門別）'!D5="","",'インポート_損益計算書（部門別）'!D5)</f>
        <v/>
      </c>
      <c r="F5" s="623" t="str">
        <f>IF('インポート_損益計算書（部門別）'!E5="","",'インポート_損益計算書（部門別）'!E5)</f>
        <v/>
      </c>
      <c r="G5" t="str">
        <f>IF('インポート_損益計算書（部門別）'!F5="","",'インポート_損益計算書（部門別）'!F5)</f>
        <v/>
      </c>
    </row>
    <row r="6" spans="1:7">
      <c r="A6" t="str">
        <f t="shared" si="0"/>
        <v/>
      </c>
      <c r="B6" t="str">
        <f>IF('インポート_損益計算書（部門別）'!A6="","",'インポート_損益計算書（部門別）'!A6)</f>
        <v/>
      </c>
      <c r="C6" t="str">
        <f>IF('インポート_損益計算書（部門別）'!B6="","",'インポート_損益計算書（部門別）'!B6)</f>
        <v/>
      </c>
      <c r="D6" s="623" t="str">
        <f>IF('インポート_損益計算書（部門別）'!C6="","",'インポート_損益計算書（部門別）'!C6)</f>
        <v/>
      </c>
      <c r="E6" s="623" t="str">
        <f>IF('インポート_損益計算書（部門別）'!D6="","",'インポート_損益計算書（部門別）'!D6)</f>
        <v/>
      </c>
      <c r="F6" s="623" t="str">
        <f>IF('インポート_損益計算書（部門別）'!E6="","",'インポート_損益計算書（部門別）'!E6)</f>
        <v/>
      </c>
      <c r="G6" t="str">
        <f>IF('インポート_損益計算書（部門別）'!F6="","",'インポート_損益計算書（部門別）'!F6)</f>
        <v/>
      </c>
    </row>
    <row r="7" spans="1:7">
      <c r="A7" t="str">
        <f t="shared" si="0"/>
        <v/>
      </c>
      <c r="B7" t="str">
        <f>IF('インポート_損益計算書（部門別）'!A7="","",'インポート_損益計算書（部門別）'!A7)</f>
        <v/>
      </c>
      <c r="C7" t="str">
        <f>IF('インポート_損益計算書（部門別）'!B7="","",'インポート_損益計算書（部門別）'!B7)</f>
        <v/>
      </c>
      <c r="D7" s="623" t="str">
        <f>IF('インポート_損益計算書（部門別）'!C7="","",'インポート_損益計算書（部門別）'!C7)</f>
        <v/>
      </c>
      <c r="E7" s="623" t="str">
        <f>IF('インポート_損益計算書（部門別）'!D7="","",'インポート_損益計算書（部門別）'!D7)</f>
        <v/>
      </c>
      <c r="F7" s="623" t="str">
        <f>IF('インポート_損益計算書（部門別）'!E7="","",'インポート_損益計算書（部門別）'!E7)</f>
        <v/>
      </c>
      <c r="G7" t="str">
        <f>IF('インポート_損益計算書（部門別）'!F7="","",'インポート_損益計算書（部門別）'!F7)</f>
        <v/>
      </c>
    </row>
    <row r="8" spans="1:7">
      <c r="A8" t="str">
        <f t="shared" si="0"/>
        <v/>
      </c>
      <c r="B8" t="str">
        <f>IF('インポート_損益計算書（部門別）'!A8="","",'インポート_損益計算書（部門別）'!A8)</f>
        <v/>
      </c>
      <c r="C8" t="str">
        <f>IF('インポート_損益計算書（部門別）'!B8="","",'インポート_損益計算書（部門別）'!B8)</f>
        <v/>
      </c>
      <c r="D8" s="623" t="str">
        <f>IF('インポート_損益計算書（部門別）'!C8="","",'インポート_損益計算書（部門別）'!C8)</f>
        <v/>
      </c>
      <c r="E8" s="623" t="str">
        <f>IF('インポート_損益計算書（部門別）'!D8="","",'インポート_損益計算書（部門別）'!D8)</f>
        <v/>
      </c>
      <c r="F8" s="623" t="str">
        <f>IF('インポート_損益計算書（部門別）'!E8="","",'インポート_損益計算書（部門別）'!E8)</f>
        <v/>
      </c>
      <c r="G8" t="str">
        <f>IF('インポート_損益計算書（部門別）'!F8="","",'インポート_損益計算書（部門別）'!F8)</f>
        <v/>
      </c>
    </row>
    <row r="9" spans="1:7">
      <c r="A9" t="str">
        <f t="shared" si="0"/>
        <v/>
      </c>
      <c r="B9" t="str">
        <f>IF('インポート_損益計算書（部門別）'!A9="","",'インポート_損益計算書（部門別）'!A9)</f>
        <v/>
      </c>
      <c r="C9" t="str">
        <f>IF('インポート_損益計算書（部門別）'!B9="","",'インポート_損益計算書（部門別）'!B9)</f>
        <v/>
      </c>
      <c r="D9" s="623" t="str">
        <f>IF('インポート_損益計算書（部門別）'!C9="","",'インポート_損益計算書（部門別）'!C9)</f>
        <v/>
      </c>
      <c r="E9" s="623" t="str">
        <f>IF('インポート_損益計算書（部門別）'!D9="","",'インポート_損益計算書（部門別）'!D9)</f>
        <v/>
      </c>
      <c r="F9" s="623" t="str">
        <f>IF('インポート_損益計算書（部門別）'!E9="","",'インポート_損益計算書（部門別）'!E9)</f>
        <v/>
      </c>
      <c r="G9" t="str">
        <f>IF('インポート_損益計算書（部門別）'!F9="","",'インポート_損益計算書（部門別）'!F9)</f>
        <v/>
      </c>
    </row>
    <row r="10" spans="1:7">
      <c r="A10" t="str">
        <f t="shared" si="0"/>
        <v/>
      </c>
      <c r="B10" t="str">
        <f>IF('インポート_損益計算書（部門別）'!A10="","",'インポート_損益計算書（部門別）'!A10)</f>
        <v/>
      </c>
      <c r="C10" t="str">
        <f>IF('インポート_損益計算書（部門別）'!B10="","",'インポート_損益計算書（部門別）'!B10)</f>
        <v/>
      </c>
      <c r="D10" s="623" t="str">
        <f>IF('インポート_損益計算書（部門別）'!C10="","",'インポート_損益計算書（部門別）'!C10)</f>
        <v/>
      </c>
      <c r="E10" s="623" t="str">
        <f>IF('インポート_損益計算書（部門別）'!D10="","",'インポート_損益計算書（部門別）'!D10)</f>
        <v/>
      </c>
      <c r="F10" s="623" t="str">
        <f>IF('インポート_損益計算書（部門別）'!E10="","",'インポート_損益計算書（部門別）'!E10)</f>
        <v/>
      </c>
      <c r="G10" t="str">
        <f>IF('インポート_損益計算書（部門別）'!F10="","",'インポート_損益計算書（部門別）'!F10)</f>
        <v/>
      </c>
    </row>
    <row r="11" spans="1:7">
      <c r="A11" t="str">
        <f t="shared" si="0"/>
        <v/>
      </c>
      <c r="B11" t="str">
        <f>IF('インポート_損益計算書（部門別）'!A11="","",'インポート_損益計算書（部門別）'!A11)</f>
        <v/>
      </c>
      <c r="C11" t="str">
        <f>IF('インポート_損益計算書（部門別）'!B11="","",'インポート_損益計算書（部門別）'!B11)</f>
        <v/>
      </c>
      <c r="D11" s="623" t="str">
        <f>IF('インポート_損益計算書（部門別）'!C11="","",'インポート_損益計算書（部門別）'!C11)</f>
        <v/>
      </c>
      <c r="E11" s="623" t="str">
        <f>IF('インポート_損益計算書（部門別）'!D11="","",'インポート_損益計算書（部門別）'!D11)</f>
        <v/>
      </c>
      <c r="F11" s="623" t="str">
        <f>IF('インポート_損益計算書（部門別）'!E11="","",'インポート_損益計算書（部門別）'!E11)</f>
        <v/>
      </c>
      <c r="G11" t="str">
        <f>IF('インポート_損益計算書（部門別）'!F11="","",'インポート_損益計算書（部門別）'!F11)</f>
        <v/>
      </c>
    </row>
    <row r="12" spans="1:7">
      <c r="A12" t="str">
        <f t="shared" si="0"/>
        <v/>
      </c>
      <c r="B12" t="str">
        <f>IF('インポート_損益計算書（部門別）'!A12="","",'インポート_損益計算書（部門別）'!A12)</f>
        <v/>
      </c>
      <c r="C12" t="str">
        <f>IF('インポート_損益計算書（部門別）'!B12="","",'インポート_損益計算書（部門別）'!B12)</f>
        <v/>
      </c>
      <c r="D12" s="623" t="str">
        <f>IF('インポート_損益計算書（部門別）'!C12="","",'インポート_損益計算書（部門別）'!C12)</f>
        <v/>
      </c>
      <c r="E12" s="623" t="str">
        <f>IF('インポート_損益計算書（部門別）'!D12="","",'インポート_損益計算書（部門別）'!D12)</f>
        <v/>
      </c>
      <c r="F12" s="623" t="str">
        <f>IF('インポート_損益計算書（部門別）'!E12="","",'インポート_損益計算書（部門別）'!E12)</f>
        <v/>
      </c>
      <c r="G12" t="str">
        <f>IF('インポート_損益計算書（部門別）'!F12="","",'インポート_損益計算書（部門別）'!F12)</f>
        <v/>
      </c>
    </row>
    <row r="13" spans="1:7">
      <c r="A13" t="str">
        <f t="shared" si="0"/>
        <v/>
      </c>
      <c r="B13" t="str">
        <f>IF('インポート_損益計算書（部門別）'!A13="","",'インポート_損益計算書（部門別）'!A13)</f>
        <v/>
      </c>
      <c r="C13" t="str">
        <f>IF('インポート_損益計算書（部門別）'!B13="","",'インポート_損益計算書（部門別）'!B13)</f>
        <v/>
      </c>
      <c r="D13" s="623" t="str">
        <f>IF('インポート_損益計算書（部門別）'!C13="","",'インポート_損益計算書（部門別）'!C13)</f>
        <v/>
      </c>
      <c r="E13" s="623" t="str">
        <f>IF('インポート_損益計算書（部門別）'!D13="","",'インポート_損益計算書（部門別）'!D13)</f>
        <v/>
      </c>
      <c r="F13" s="623" t="str">
        <f>IF('インポート_損益計算書（部門別）'!E13="","",'インポート_損益計算書（部門別）'!E13)</f>
        <v/>
      </c>
      <c r="G13" t="str">
        <f>IF('インポート_損益計算書（部門別）'!F13="","",'インポート_損益計算書（部門別）'!F13)</f>
        <v/>
      </c>
    </row>
    <row r="14" spans="1:7">
      <c r="A14" t="str">
        <f t="shared" si="0"/>
        <v/>
      </c>
      <c r="B14" t="str">
        <f>IF('インポート_損益計算書（部門別）'!A14="","",'インポート_損益計算書（部門別）'!A14)</f>
        <v/>
      </c>
      <c r="C14" t="str">
        <f>IF('インポート_損益計算書（部門別）'!B14="","",'インポート_損益計算書（部門別）'!B14)</f>
        <v/>
      </c>
      <c r="D14" s="623" t="str">
        <f>IF('インポート_損益計算書（部門別）'!C14="","",'インポート_損益計算書（部門別）'!C14)</f>
        <v/>
      </c>
      <c r="E14" s="623" t="str">
        <f>IF('インポート_損益計算書（部門別）'!D14="","",'インポート_損益計算書（部門別）'!D14)</f>
        <v/>
      </c>
      <c r="F14" s="623" t="str">
        <f>IF('インポート_損益計算書（部門別）'!E14="","",'インポート_損益計算書（部門別）'!E14)</f>
        <v/>
      </c>
      <c r="G14" t="str">
        <f>IF('インポート_損益計算書（部門別）'!F14="","",'インポート_損益計算書（部門別）'!F14)</f>
        <v/>
      </c>
    </row>
    <row r="15" spans="1:7">
      <c r="A15" t="str">
        <f t="shared" si="0"/>
        <v/>
      </c>
      <c r="B15" t="str">
        <f>IF('インポート_損益計算書（部門別）'!A15="","",'インポート_損益計算書（部門別）'!A15)</f>
        <v/>
      </c>
      <c r="C15" t="str">
        <f>IF('インポート_損益計算書（部門別）'!B15="","",'インポート_損益計算書（部門別）'!B15)</f>
        <v/>
      </c>
      <c r="D15" s="623" t="str">
        <f>IF('インポート_損益計算書（部門別）'!C15="","",'インポート_損益計算書（部門別）'!C15)</f>
        <v/>
      </c>
      <c r="E15" s="623" t="str">
        <f>IF('インポート_損益計算書（部門別）'!D15="","",'インポート_損益計算書（部門別）'!D15)</f>
        <v/>
      </c>
      <c r="F15" s="623" t="str">
        <f>IF('インポート_損益計算書（部門別）'!E15="","",'インポート_損益計算書（部門別）'!E15)</f>
        <v/>
      </c>
      <c r="G15" t="str">
        <f>IF('インポート_損益計算書（部門別）'!F15="","",'インポート_損益計算書（部門別）'!F15)</f>
        <v/>
      </c>
    </row>
    <row r="16" spans="1:7">
      <c r="A16" t="str">
        <f t="shared" si="0"/>
        <v/>
      </c>
      <c r="B16" t="str">
        <f>IF('インポート_損益計算書（部門別）'!A16="","",'インポート_損益計算書（部門別）'!A16)</f>
        <v/>
      </c>
      <c r="C16" t="str">
        <f>IF('インポート_損益計算書（部門別）'!B16="","",'インポート_損益計算書（部門別）'!B16)</f>
        <v/>
      </c>
      <c r="D16" s="623" t="str">
        <f>IF('インポート_損益計算書（部門別）'!C16="","",'インポート_損益計算書（部門別）'!C16)</f>
        <v/>
      </c>
      <c r="E16" s="623" t="str">
        <f>IF('インポート_損益計算書（部門別）'!D16="","",'インポート_損益計算書（部門別）'!D16)</f>
        <v/>
      </c>
      <c r="F16" s="623" t="str">
        <f>IF('インポート_損益計算書（部門別）'!E16="","",'インポート_損益計算書（部門別）'!E16)</f>
        <v/>
      </c>
      <c r="G16" t="str">
        <f>IF('インポート_損益計算書（部門別）'!F16="","",'インポート_損益計算書（部門別）'!F16)</f>
        <v/>
      </c>
    </row>
    <row r="17" spans="1:7">
      <c r="A17" t="str">
        <f t="shared" si="0"/>
        <v/>
      </c>
      <c r="B17" t="str">
        <f>IF('インポート_損益計算書（部門別）'!A17="","",'インポート_損益計算書（部門別）'!A17)</f>
        <v/>
      </c>
      <c r="C17" t="str">
        <f>IF('インポート_損益計算書（部門別）'!B17="","",'インポート_損益計算書（部門別）'!B17)</f>
        <v/>
      </c>
      <c r="D17" s="623" t="str">
        <f>IF('インポート_損益計算書（部門別）'!C17="","",'インポート_損益計算書（部門別）'!C17)</f>
        <v/>
      </c>
      <c r="E17" s="623" t="str">
        <f>IF('インポート_損益計算書（部門別）'!D17="","",'インポート_損益計算書（部門別）'!D17)</f>
        <v/>
      </c>
      <c r="F17" s="623" t="str">
        <f>IF('インポート_損益計算書（部門別）'!E17="","",'インポート_損益計算書（部門別）'!E17)</f>
        <v/>
      </c>
      <c r="G17" t="str">
        <f>IF('インポート_損益計算書（部門別）'!F17="","",'インポート_損益計算書（部門別）'!F17)</f>
        <v/>
      </c>
    </row>
    <row r="18" spans="1:7">
      <c r="A18" t="str">
        <f t="shared" si="0"/>
        <v/>
      </c>
      <c r="B18" t="str">
        <f>IF('インポート_損益計算書（部門別）'!A18="","",'インポート_損益計算書（部門別）'!A18)</f>
        <v/>
      </c>
      <c r="C18" t="str">
        <f>IF('インポート_損益計算書（部門別）'!B18="","",'インポート_損益計算書（部門別）'!B18)</f>
        <v/>
      </c>
      <c r="D18" s="623" t="str">
        <f>IF('インポート_損益計算書（部門別）'!C18="","",'インポート_損益計算書（部門別）'!C18)</f>
        <v/>
      </c>
      <c r="E18" s="623" t="str">
        <f>IF('インポート_損益計算書（部門別）'!D18="","",'インポート_損益計算書（部門別）'!D18)</f>
        <v/>
      </c>
      <c r="F18" s="623" t="str">
        <f>IF('インポート_損益計算書（部門別）'!E18="","",'インポート_損益計算書（部門別）'!E18)</f>
        <v/>
      </c>
      <c r="G18" t="str">
        <f>IF('インポート_損益計算書（部門別）'!F18="","",'インポート_損益計算書（部門別）'!F18)</f>
        <v/>
      </c>
    </row>
    <row r="19" spans="1:7">
      <c r="A19" t="str">
        <f t="shared" si="0"/>
        <v/>
      </c>
      <c r="B19" t="str">
        <f>IF('インポート_損益計算書（部門別）'!A19="","",'インポート_損益計算書（部門別）'!A19)</f>
        <v/>
      </c>
      <c r="C19" t="str">
        <f>IF('インポート_損益計算書（部門別）'!B19="","",'インポート_損益計算書（部門別）'!B19)</f>
        <v/>
      </c>
      <c r="D19" s="623" t="str">
        <f>IF('インポート_損益計算書（部門別）'!C19="","",'インポート_損益計算書（部門別）'!C19)</f>
        <v/>
      </c>
      <c r="E19" s="623" t="str">
        <f>IF('インポート_損益計算書（部門別）'!D19="","",'インポート_損益計算書（部門別）'!D19)</f>
        <v/>
      </c>
      <c r="F19" s="623" t="str">
        <f>IF('インポート_損益計算書（部門別）'!E19="","",'インポート_損益計算書（部門別）'!E19)</f>
        <v/>
      </c>
      <c r="G19" t="str">
        <f>IF('インポート_損益計算書（部門別）'!F19="","",'インポート_損益計算書（部門別）'!F19)</f>
        <v/>
      </c>
    </row>
    <row r="20" spans="1:7">
      <c r="A20" t="str">
        <f t="shared" si="0"/>
        <v/>
      </c>
      <c r="B20" t="str">
        <f>IF('インポート_損益計算書（部門別）'!A20="","",'インポート_損益計算書（部門別）'!A20)</f>
        <v/>
      </c>
      <c r="C20" t="str">
        <f>IF('インポート_損益計算書（部門別）'!B20="","",'インポート_損益計算書（部門別）'!B20)</f>
        <v/>
      </c>
      <c r="D20" s="623" t="str">
        <f>IF('インポート_損益計算書（部門別）'!C20="","",'インポート_損益計算書（部門別）'!C20)</f>
        <v/>
      </c>
      <c r="E20" s="623" t="str">
        <f>IF('インポート_損益計算書（部門別）'!D20="","",'インポート_損益計算書（部門別）'!D20)</f>
        <v/>
      </c>
      <c r="F20" s="623" t="str">
        <f>IF('インポート_損益計算書（部門別）'!E20="","",'インポート_損益計算書（部門別）'!E20)</f>
        <v/>
      </c>
      <c r="G20" t="str">
        <f>IF('インポート_損益計算書（部門別）'!F20="","",'インポート_損益計算書（部門別）'!F20)</f>
        <v/>
      </c>
    </row>
    <row r="21" spans="1:7">
      <c r="A21" t="str">
        <f t="shared" si="0"/>
        <v/>
      </c>
      <c r="B21" t="str">
        <f>IF('インポート_損益計算書（部門別）'!A21="","",'インポート_損益計算書（部門別）'!A21)</f>
        <v/>
      </c>
      <c r="C21" t="str">
        <f>IF('インポート_損益計算書（部門別）'!B21="","",'インポート_損益計算書（部門別）'!B21)</f>
        <v/>
      </c>
      <c r="D21" s="623" t="str">
        <f>IF('インポート_損益計算書（部門別）'!C21="","",'インポート_損益計算書（部門別）'!C21)</f>
        <v/>
      </c>
      <c r="E21" s="623" t="str">
        <f>IF('インポート_損益計算書（部門別）'!D21="","",'インポート_損益計算書（部門別）'!D21)</f>
        <v/>
      </c>
      <c r="F21" s="623" t="str">
        <f>IF('インポート_損益計算書（部門別）'!E21="","",'インポート_損益計算書（部門別）'!E21)</f>
        <v/>
      </c>
      <c r="G21" t="str">
        <f>IF('インポート_損益計算書（部門別）'!F21="","",'インポート_損益計算書（部門別）'!F21)</f>
        <v/>
      </c>
    </row>
    <row r="22" spans="1:7">
      <c r="A22" t="str">
        <f t="shared" si="0"/>
        <v/>
      </c>
      <c r="B22" t="str">
        <f>IF('インポート_損益計算書（部門別）'!A22="","",'インポート_損益計算書（部門別）'!A22)</f>
        <v/>
      </c>
      <c r="C22" t="str">
        <f>IF('インポート_損益計算書（部門別）'!B22="","",'インポート_損益計算書（部門別）'!B22)</f>
        <v/>
      </c>
      <c r="D22" s="623" t="str">
        <f>IF('インポート_損益計算書（部門別）'!C22="","",'インポート_損益計算書（部門別）'!C22)</f>
        <v/>
      </c>
      <c r="E22" s="623" t="str">
        <f>IF('インポート_損益計算書（部門別）'!D22="","",'インポート_損益計算書（部門別）'!D22)</f>
        <v/>
      </c>
      <c r="F22" s="623" t="str">
        <f>IF('インポート_損益計算書（部門別）'!E22="","",'インポート_損益計算書（部門別）'!E22)</f>
        <v/>
      </c>
      <c r="G22" t="str">
        <f>IF('インポート_損益計算書（部門別）'!F22="","",'インポート_損益計算書（部門別）'!F22)</f>
        <v/>
      </c>
    </row>
    <row r="23" spans="1:7">
      <c r="A23" t="str">
        <f t="shared" si="0"/>
        <v/>
      </c>
      <c r="B23" t="str">
        <f>IF('インポート_損益計算書（部門別）'!A23="","",'インポート_損益計算書（部門別）'!A23)</f>
        <v/>
      </c>
      <c r="C23" t="str">
        <f>IF('インポート_損益計算書（部門別）'!B23="","",'インポート_損益計算書（部門別）'!B23)</f>
        <v/>
      </c>
      <c r="D23" s="623" t="str">
        <f>IF('インポート_損益計算書（部門別）'!C23="","",'インポート_損益計算書（部門別）'!C23)</f>
        <v/>
      </c>
      <c r="E23" s="623" t="str">
        <f>IF('インポート_損益計算書（部門別）'!D23="","",'インポート_損益計算書（部門別）'!D23)</f>
        <v/>
      </c>
      <c r="F23" s="623" t="str">
        <f>IF('インポート_損益計算書（部門別）'!E23="","",'インポート_損益計算書（部門別）'!E23)</f>
        <v/>
      </c>
      <c r="G23" t="str">
        <f>IF('インポート_損益計算書（部門別）'!F23="","",'インポート_損益計算書（部門別）'!F23)</f>
        <v/>
      </c>
    </row>
    <row r="24" spans="1:7">
      <c r="A24" t="str">
        <f t="shared" si="0"/>
        <v/>
      </c>
      <c r="B24" t="str">
        <f>IF('インポート_損益計算書（部門別）'!A24="","",'インポート_損益計算書（部門別）'!A24)</f>
        <v/>
      </c>
      <c r="C24" t="str">
        <f>IF('インポート_損益計算書（部門別）'!B24="","",'インポート_損益計算書（部門別）'!B24)</f>
        <v/>
      </c>
      <c r="D24" s="623" t="str">
        <f>IF('インポート_損益計算書（部門別）'!C24="","",'インポート_損益計算書（部門別）'!C24)</f>
        <v/>
      </c>
      <c r="E24" s="623" t="str">
        <f>IF('インポート_損益計算書（部門別）'!D24="","",'インポート_損益計算書（部門別）'!D24)</f>
        <v/>
      </c>
      <c r="F24" s="623" t="str">
        <f>IF('インポート_損益計算書（部門別）'!E24="","",'インポート_損益計算書（部門別）'!E24)</f>
        <v/>
      </c>
      <c r="G24" t="str">
        <f>IF('インポート_損益計算書（部門別）'!F24="","",'インポート_損益計算書（部門別）'!F24)</f>
        <v/>
      </c>
    </row>
    <row r="25" spans="1:7">
      <c r="A25" t="str">
        <f t="shared" si="0"/>
        <v/>
      </c>
      <c r="B25" t="str">
        <f>IF('インポート_損益計算書（部門別）'!A25="","",'インポート_損益計算書（部門別）'!A25)</f>
        <v/>
      </c>
      <c r="C25" t="str">
        <f>IF('インポート_損益計算書（部門別）'!B25="","",'インポート_損益計算書（部門別）'!B25)</f>
        <v/>
      </c>
      <c r="D25" s="623" t="str">
        <f>IF('インポート_損益計算書（部門別）'!C25="","",'インポート_損益計算書（部門別）'!C25)</f>
        <v/>
      </c>
      <c r="E25" s="623" t="str">
        <f>IF('インポート_損益計算書（部門別）'!D25="","",'インポート_損益計算書（部門別）'!D25)</f>
        <v/>
      </c>
      <c r="F25" s="623" t="str">
        <f>IF('インポート_損益計算書（部門別）'!E25="","",'インポート_損益計算書（部門別）'!E25)</f>
        <v/>
      </c>
      <c r="G25" t="str">
        <f>IF('インポート_損益計算書（部門別）'!F25="","",'インポート_損益計算書（部門別）'!F25)</f>
        <v/>
      </c>
    </row>
    <row r="26" spans="1:7">
      <c r="A26" t="str">
        <f t="shared" si="0"/>
        <v/>
      </c>
      <c r="B26" t="str">
        <f>IF('インポート_損益計算書（部門別）'!A26="","",'インポート_損益計算書（部門別）'!A26)</f>
        <v/>
      </c>
      <c r="C26" t="str">
        <f>IF('インポート_損益計算書（部門別）'!B26="","",'インポート_損益計算書（部門別）'!B26)</f>
        <v/>
      </c>
      <c r="D26" s="623" t="str">
        <f>IF('インポート_損益計算書（部門別）'!C26="","",'インポート_損益計算書（部門別）'!C26)</f>
        <v/>
      </c>
      <c r="E26" s="623" t="str">
        <f>IF('インポート_損益計算書（部門別）'!D26="","",'インポート_損益計算書（部門別）'!D26)</f>
        <v/>
      </c>
      <c r="F26" s="623" t="str">
        <f>IF('インポート_損益計算書（部門別）'!E26="","",'インポート_損益計算書（部門別）'!E26)</f>
        <v/>
      </c>
      <c r="G26" t="str">
        <f>IF('インポート_損益計算書（部門別）'!F26="","",'インポート_損益計算書（部門別）'!F26)</f>
        <v/>
      </c>
    </row>
    <row r="27" spans="1:7">
      <c r="A27" t="str">
        <f t="shared" si="0"/>
        <v/>
      </c>
      <c r="B27" t="str">
        <f>IF('インポート_損益計算書（部門別）'!A27="","",'インポート_損益計算書（部門別）'!A27)</f>
        <v/>
      </c>
      <c r="C27" t="str">
        <f>IF('インポート_損益計算書（部門別）'!B27="","",'インポート_損益計算書（部門別）'!B27)</f>
        <v/>
      </c>
      <c r="D27" s="623" t="str">
        <f>IF('インポート_損益計算書（部門別）'!C27="","",'インポート_損益計算書（部門別）'!C27)</f>
        <v/>
      </c>
      <c r="E27" s="623" t="str">
        <f>IF('インポート_損益計算書（部門別）'!D27="","",'インポート_損益計算書（部門別）'!D27)</f>
        <v/>
      </c>
      <c r="F27" s="623" t="str">
        <f>IF('インポート_損益計算書（部門別）'!E27="","",'インポート_損益計算書（部門別）'!E27)</f>
        <v/>
      </c>
      <c r="G27" t="str">
        <f>IF('インポート_損益計算書（部門別）'!F27="","",'インポート_損益計算書（部門別）'!F27)</f>
        <v/>
      </c>
    </row>
    <row r="28" spans="1:7">
      <c r="A28" t="str">
        <f t="shared" si="0"/>
        <v/>
      </c>
      <c r="B28" t="str">
        <f>IF('インポート_損益計算書（部門別）'!A28="","",'インポート_損益計算書（部門別）'!A28)</f>
        <v/>
      </c>
      <c r="C28" t="str">
        <f>IF('インポート_損益計算書（部門別）'!B28="","",'インポート_損益計算書（部門別）'!B28)</f>
        <v/>
      </c>
      <c r="D28" s="623" t="str">
        <f>IF('インポート_損益計算書（部門別）'!C28="","",'インポート_損益計算書（部門別）'!C28)</f>
        <v/>
      </c>
      <c r="E28" s="623" t="str">
        <f>IF('インポート_損益計算書（部門別）'!D28="","",'インポート_損益計算書（部門別）'!D28)</f>
        <v/>
      </c>
      <c r="F28" s="623" t="str">
        <f>IF('インポート_損益計算書（部門別）'!E28="","",'インポート_損益計算書（部門別）'!E28)</f>
        <v/>
      </c>
      <c r="G28" t="str">
        <f>IF('インポート_損益計算書（部門別）'!F28="","",'インポート_損益計算書（部門別）'!F28)</f>
        <v/>
      </c>
    </row>
    <row r="29" spans="1:7">
      <c r="A29" t="str">
        <f t="shared" si="0"/>
        <v/>
      </c>
      <c r="B29" t="str">
        <f>IF('インポート_損益計算書（部門別）'!A29="","",'インポート_損益計算書（部門別）'!A29)</f>
        <v/>
      </c>
      <c r="C29" t="str">
        <f>IF('インポート_損益計算書（部門別）'!B29="","",'インポート_損益計算書（部門別）'!B29)</f>
        <v/>
      </c>
      <c r="D29" s="623" t="str">
        <f>IF('インポート_損益計算書（部門別）'!C29="","",'インポート_損益計算書（部門別）'!C29)</f>
        <v/>
      </c>
      <c r="E29" s="623" t="str">
        <f>IF('インポート_損益計算書（部門別）'!D29="","",'インポート_損益計算書（部門別）'!D29)</f>
        <v/>
      </c>
      <c r="F29" s="623" t="str">
        <f>IF('インポート_損益計算書（部門別）'!E29="","",'インポート_損益計算書（部門別）'!E29)</f>
        <v/>
      </c>
      <c r="G29" t="str">
        <f>IF('インポート_損益計算書（部門別）'!F29="","",'インポート_損益計算書（部門別）'!F29)</f>
        <v/>
      </c>
    </row>
    <row r="30" spans="1:7">
      <c r="A30" t="str">
        <f t="shared" si="0"/>
        <v/>
      </c>
      <c r="B30" t="str">
        <f>IF('インポート_損益計算書（部門別）'!A30="","",'インポート_損益計算書（部門別）'!A30)</f>
        <v/>
      </c>
      <c r="C30" t="str">
        <f>IF('インポート_損益計算書（部門別）'!B30="","",'インポート_損益計算書（部門別）'!B30)</f>
        <v/>
      </c>
      <c r="D30" s="623" t="str">
        <f>IF('インポート_損益計算書（部門別）'!C30="","",'インポート_損益計算書（部門別）'!C30)</f>
        <v/>
      </c>
      <c r="E30" s="623" t="str">
        <f>IF('インポート_損益計算書（部門別）'!D30="","",'インポート_損益計算書（部門別）'!D30)</f>
        <v/>
      </c>
      <c r="F30" s="623" t="str">
        <f>IF('インポート_損益計算書（部門別）'!E30="","",'インポート_損益計算書（部門別）'!E30)</f>
        <v/>
      </c>
      <c r="G30" t="str">
        <f>IF('インポート_損益計算書（部門別）'!F30="","",'インポート_損益計算書（部門別）'!F30)</f>
        <v/>
      </c>
    </row>
    <row r="31" spans="1:7">
      <c r="A31" t="str">
        <f t="shared" si="0"/>
        <v/>
      </c>
      <c r="B31" t="str">
        <f>IF('インポート_損益計算書（部門別）'!A31="","",'インポート_損益計算書（部門別）'!A31)</f>
        <v/>
      </c>
      <c r="C31" t="str">
        <f>IF('インポート_損益計算書（部門別）'!B31="","",'インポート_損益計算書（部門別）'!B31)</f>
        <v/>
      </c>
      <c r="D31" s="623" t="str">
        <f>IF('インポート_損益計算書（部門別）'!C31="","",'インポート_損益計算書（部門別）'!C31)</f>
        <v/>
      </c>
      <c r="E31" s="623" t="str">
        <f>IF('インポート_損益計算書（部門別）'!D31="","",'インポート_損益計算書（部門別）'!D31)</f>
        <v/>
      </c>
      <c r="F31" s="623" t="str">
        <f>IF('インポート_損益計算書（部門別）'!E31="","",'インポート_損益計算書（部門別）'!E31)</f>
        <v/>
      </c>
      <c r="G31" t="str">
        <f>IF('インポート_損益計算書（部門別）'!F31="","",'インポート_損益計算書（部門別）'!F31)</f>
        <v/>
      </c>
    </row>
    <row r="32" spans="1:7">
      <c r="A32" t="str">
        <f t="shared" si="0"/>
        <v/>
      </c>
      <c r="B32" t="str">
        <f>IF('インポート_損益計算書（部門別）'!A32="","",'インポート_損益計算書（部門別）'!A32)</f>
        <v/>
      </c>
      <c r="C32" t="str">
        <f>IF('インポート_損益計算書（部門別）'!B32="","",'インポート_損益計算書（部門別）'!B32)</f>
        <v/>
      </c>
      <c r="D32" s="623" t="str">
        <f>IF('インポート_損益計算書（部門別）'!C32="","",'インポート_損益計算書（部門別）'!C32)</f>
        <v/>
      </c>
      <c r="E32" s="623" t="str">
        <f>IF('インポート_損益計算書（部門別）'!D32="","",'インポート_損益計算書（部門別）'!D32)</f>
        <v/>
      </c>
      <c r="F32" s="623" t="str">
        <f>IF('インポート_損益計算書（部門別）'!E32="","",'インポート_損益計算書（部門別）'!E32)</f>
        <v/>
      </c>
      <c r="G32" t="str">
        <f>IF('インポート_損益計算書（部門別）'!F32="","",'インポート_損益計算書（部門別）'!F32)</f>
        <v/>
      </c>
    </row>
    <row r="33" spans="1:7">
      <c r="A33" t="str">
        <f t="shared" si="0"/>
        <v/>
      </c>
      <c r="B33" t="str">
        <f>IF('インポート_損益計算書（部門別）'!A33="","",'インポート_損益計算書（部門別）'!A33)</f>
        <v/>
      </c>
      <c r="C33" t="str">
        <f>IF('インポート_損益計算書（部門別）'!B33="","",'インポート_損益計算書（部門別）'!B33)</f>
        <v/>
      </c>
      <c r="D33" s="623" t="str">
        <f>IF('インポート_損益計算書（部門別）'!C33="","",'インポート_損益計算書（部門別）'!C33)</f>
        <v/>
      </c>
      <c r="E33" s="623" t="str">
        <f>IF('インポート_損益計算書（部門別）'!D33="","",'インポート_損益計算書（部門別）'!D33)</f>
        <v/>
      </c>
      <c r="F33" s="623" t="str">
        <f>IF('インポート_損益計算書（部門別）'!E33="","",'インポート_損益計算書（部門別）'!E33)</f>
        <v/>
      </c>
      <c r="G33" t="str">
        <f>IF('インポート_損益計算書（部門別）'!F33="","",'インポート_損益計算書（部門別）'!F33)</f>
        <v/>
      </c>
    </row>
    <row r="34" spans="1:7">
      <c r="A34" t="str">
        <f t="shared" si="0"/>
        <v/>
      </c>
      <c r="B34" t="str">
        <f>IF('インポート_損益計算書（部門別）'!A34="","",'インポート_損益計算書（部門別）'!A34)</f>
        <v/>
      </c>
      <c r="C34" t="str">
        <f>IF('インポート_損益計算書（部門別）'!B34="","",'インポート_損益計算書（部門別）'!B34)</f>
        <v/>
      </c>
      <c r="D34" s="623" t="str">
        <f>IF('インポート_損益計算書（部門別）'!C34="","",'インポート_損益計算書（部門別）'!C34)</f>
        <v/>
      </c>
      <c r="E34" s="623" t="str">
        <f>IF('インポート_損益計算書（部門別）'!D34="","",'インポート_損益計算書（部門別）'!D34)</f>
        <v/>
      </c>
      <c r="F34" s="623" t="str">
        <f>IF('インポート_損益計算書（部門別）'!E34="","",'インポート_損益計算書（部門別）'!E34)</f>
        <v/>
      </c>
      <c r="G34" t="str">
        <f>IF('インポート_損益計算書（部門別）'!F34="","",'インポート_損益計算書（部門別）'!F34)</f>
        <v/>
      </c>
    </row>
    <row r="35" spans="1:7">
      <c r="A35" t="str">
        <f t="shared" si="0"/>
        <v/>
      </c>
      <c r="B35" t="str">
        <f>IF('インポート_損益計算書（部門別）'!A35="","",'インポート_損益計算書（部門別）'!A35)</f>
        <v/>
      </c>
      <c r="C35" t="str">
        <f>IF('インポート_損益計算書（部門別）'!B35="","",'インポート_損益計算書（部門別）'!B35)</f>
        <v/>
      </c>
      <c r="D35" s="623" t="str">
        <f>IF('インポート_損益計算書（部門別）'!C35="","",'インポート_損益計算書（部門別）'!C35)</f>
        <v/>
      </c>
      <c r="E35" s="623" t="str">
        <f>IF('インポート_損益計算書（部門別）'!D35="","",'インポート_損益計算書（部門別）'!D35)</f>
        <v/>
      </c>
      <c r="F35" s="623" t="str">
        <f>IF('インポート_損益計算書（部門別）'!E35="","",'インポート_損益計算書（部門別）'!E35)</f>
        <v/>
      </c>
      <c r="G35" t="str">
        <f>IF('インポート_損益計算書（部門別）'!F35="","",'インポート_損益計算書（部門別）'!F35)</f>
        <v/>
      </c>
    </row>
    <row r="36" spans="1:7">
      <c r="A36" t="str">
        <f t="shared" si="0"/>
        <v/>
      </c>
      <c r="B36" t="str">
        <f>IF('インポート_損益計算書（部門別）'!A36="","",'インポート_損益計算書（部門別）'!A36)</f>
        <v/>
      </c>
      <c r="C36" t="str">
        <f>IF('インポート_損益計算書（部門別）'!B36="","",'インポート_損益計算書（部門別）'!B36)</f>
        <v/>
      </c>
      <c r="D36" s="623" t="str">
        <f>IF('インポート_損益計算書（部門別）'!C36="","",'インポート_損益計算書（部門別）'!C36)</f>
        <v/>
      </c>
      <c r="E36" s="623" t="str">
        <f>IF('インポート_損益計算書（部門別）'!D36="","",'インポート_損益計算書（部門別）'!D36)</f>
        <v/>
      </c>
      <c r="F36" s="623" t="str">
        <f>IF('インポート_損益計算書（部門別）'!E36="","",'インポート_損益計算書（部門別）'!E36)</f>
        <v/>
      </c>
      <c r="G36" t="str">
        <f>IF('インポート_損益計算書（部門別）'!F36="","",'インポート_損益計算書（部門別）'!F36)</f>
        <v/>
      </c>
    </row>
    <row r="37" spans="1:7">
      <c r="A37" t="str">
        <f t="shared" si="0"/>
        <v/>
      </c>
      <c r="B37" t="str">
        <f>IF('インポート_損益計算書（部門別）'!A37="","",'インポート_損益計算書（部門別）'!A37)</f>
        <v/>
      </c>
      <c r="C37" t="str">
        <f>IF('インポート_損益計算書（部門別）'!B37="","",'インポート_損益計算書（部門別）'!B37)</f>
        <v/>
      </c>
      <c r="D37" s="623" t="str">
        <f>IF('インポート_損益計算書（部門別）'!C37="","",'インポート_損益計算書（部門別）'!C37)</f>
        <v/>
      </c>
      <c r="E37" s="623" t="str">
        <f>IF('インポート_損益計算書（部門別）'!D37="","",'インポート_損益計算書（部門別）'!D37)</f>
        <v/>
      </c>
      <c r="F37" s="623" t="str">
        <f>IF('インポート_損益計算書（部門別）'!E37="","",'インポート_損益計算書（部門別）'!E37)</f>
        <v/>
      </c>
      <c r="G37" t="str">
        <f>IF('インポート_損益計算書（部門別）'!F37="","",'インポート_損益計算書（部門別）'!F37)</f>
        <v/>
      </c>
    </row>
    <row r="38" spans="1:7">
      <c r="A38" t="str">
        <f t="shared" si="0"/>
        <v/>
      </c>
      <c r="B38" t="str">
        <f>IF('インポート_損益計算書（部門別）'!A38="","",'インポート_損益計算書（部門別）'!A38)</f>
        <v/>
      </c>
      <c r="C38" t="str">
        <f>IF('インポート_損益計算書（部門別）'!B38="","",'インポート_損益計算書（部門別）'!B38)</f>
        <v/>
      </c>
      <c r="D38" s="623" t="str">
        <f>IF('インポート_損益計算書（部門別）'!C38="","",'インポート_損益計算書（部門別）'!C38)</f>
        <v/>
      </c>
      <c r="E38" s="623" t="str">
        <f>IF('インポート_損益計算書（部門別）'!D38="","",'インポート_損益計算書（部門別）'!D38)</f>
        <v/>
      </c>
      <c r="F38" s="623" t="str">
        <f>IF('インポート_損益計算書（部門別）'!E38="","",'インポート_損益計算書（部門別）'!E38)</f>
        <v/>
      </c>
      <c r="G38" t="str">
        <f>IF('インポート_損益計算書（部門別）'!F38="","",'インポート_損益計算書（部門別）'!F38)</f>
        <v/>
      </c>
    </row>
    <row r="39" spans="1:7">
      <c r="A39" t="str">
        <f t="shared" si="0"/>
        <v/>
      </c>
      <c r="B39" t="str">
        <f>IF('インポート_損益計算書（部門別）'!A39="","",'インポート_損益計算書（部門別）'!A39)</f>
        <v/>
      </c>
      <c r="C39" t="str">
        <f>IF('インポート_損益計算書（部門別）'!B39="","",'インポート_損益計算書（部門別）'!B39)</f>
        <v/>
      </c>
      <c r="D39" s="623" t="str">
        <f>IF('インポート_損益計算書（部門別）'!C39="","",'インポート_損益計算書（部門別）'!C39)</f>
        <v/>
      </c>
      <c r="E39" s="623" t="str">
        <f>IF('インポート_損益計算書（部門別）'!D39="","",'インポート_損益計算書（部門別）'!D39)</f>
        <v/>
      </c>
      <c r="F39" s="623" t="str">
        <f>IF('インポート_損益計算書（部門別）'!E39="","",'インポート_損益計算書（部門別）'!E39)</f>
        <v/>
      </c>
      <c r="G39" t="str">
        <f>IF('インポート_損益計算書（部門別）'!F39="","",'インポート_損益計算書（部門別）'!F39)</f>
        <v/>
      </c>
    </row>
    <row r="40" spans="1:7">
      <c r="A40" t="str">
        <f t="shared" si="0"/>
        <v/>
      </c>
      <c r="B40" t="str">
        <f>IF('インポート_損益計算書（部門別）'!A40="","",'インポート_損益計算書（部門別）'!A40)</f>
        <v/>
      </c>
      <c r="C40" t="str">
        <f>IF('インポート_損益計算書（部門別）'!B40="","",'インポート_損益計算書（部門別）'!B40)</f>
        <v/>
      </c>
      <c r="D40" s="623" t="str">
        <f>IF('インポート_損益計算書（部門別）'!C40="","",'インポート_損益計算書（部門別）'!C40)</f>
        <v/>
      </c>
      <c r="E40" s="623" t="str">
        <f>IF('インポート_損益計算書（部門別）'!D40="","",'インポート_損益計算書（部門別）'!D40)</f>
        <v/>
      </c>
      <c r="F40" s="623" t="str">
        <f>IF('インポート_損益計算書（部門別）'!E40="","",'インポート_損益計算書（部門別）'!E40)</f>
        <v/>
      </c>
      <c r="G40" t="str">
        <f>IF('インポート_損益計算書（部門別）'!F40="","",'インポート_損益計算書（部門別）'!F40)</f>
        <v/>
      </c>
    </row>
    <row r="41" spans="1:7">
      <c r="A41" t="str">
        <f t="shared" si="0"/>
        <v/>
      </c>
      <c r="B41" t="str">
        <f>IF('インポート_損益計算書（部門別）'!A41="","",'インポート_損益計算書（部門別）'!A41)</f>
        <v/>
      </c>
      <c r="C41" t="str">
        <f>IF('インポート_損益計算書（部門別）'!B41="","",'インポート_損益計算書（部門別）'!B41)</f>
        <v/>
      </c>
      <c r="D41" s="623" t="str">
        <f>IF('インポート_損益計算書（部門別）'!C41="","",'インポート_損益計算書（部門別）'!C41)</f>
        <v/>
      </c>
      <c r="E41" s="623" t="str">
        <f>IF('インポート_損益計算書（部門別）'!D41="","",'インポート_損益計算書（部門別）'!D41)</f>
        <v/>
      </c>
      <c r="F41" s="623" t="str">
        <f>IF('インポート_損益計算書（部門別）'!E41="","",'インポート_損益計算書（部門別）'!E41)</f>
        <v/>
      </c>
      <c r="G41" t="str">
        <f>IF('インポート_損益計算書（部門別）'!F41="","",'インポート_損益計算書（部門別）'!F41)</f>
        <v/>
      </c>
    </row>
    <row r="42" spans="1:7">
      <c r="A42" t="str">
        <f t="shared" si="0"/>
        <v/>
      </c>
      <c r="B42" t="str">
        <f>IF('インポート_損益計算書（部門別）'!A42="","",'インポート_損益計算書（部門別）'!A42)</f>
        <v/>
      </c>
      <c r="C42" t="str">
        <f>IF('インポート_損益計算書（部門別）'!B42="","",'インポート_損益計算書（部門別）'!B42)</f>
        <v/>
      </c>
      <c r="D42" s="623" t="str">
        <f>IF('インポート_損益計算書（部門別）'!C42="","",'インポート_損益計算書（部門別）'!C42)</f>
        <v/>
      </c>
      <c r="E42" s="623" t="str">
        <f>IF('インポート_損益計算書（部門別）'!D42="","",'インポート_損益計算書（部門別）'!D42)</f>
        <v/>
      </c>
      <c r="F42" s="623" t="str">
        <f>IF('インポート_損益計算書（部門別）'!E42="","",'インポート_損益計算書（部門別）'!E42)</f>
        <v/>
      </c>
      <c r="G42" t="str">
        <f>IF('インポート_損益計算書（部門別）'!F42="","",'インポート_損益計算書（部門別）'!F42)</f>
        <v/>
      </c>
    </row>
    <row r="43" spans="1:7">
      <c r="A43" t="str">
        <f t="shared" si="0"/>
        <v/>
      </c>
      <c r="B43" t="str">
        <f>IF('インポート_損益計算書（部門別）'!A43="","",'インポート_損益計算書（部門別）'!A43)</f>
        <v/>
      </c>
      <c r="C43" t="str">
        <f>IF('インポート_損益計算書（部門別）'!B43="","",'インポート_損益計算書（部門別）'!B43)</f>
        <v/>
      </c>
      <c r="D43" s="623" t="str">
        <f>IF('インポート_損益計算書（部門別）'!C43="","",'インポート_損益計算書（部門別）'!C43)</f>
        <v/>
      </c>
      <c r="E43" s="623" t="str">
        <f>IF('インポート_損益計算書（部門別）'!D43="","",'インポート_損益計算書（部門別）'!D43)</f>
        <v/>
      </c>
      <c r="F43" s="623" t="str">
        <f>IF('インポート_損益計算書（部門別）'!E43="","",'インポート_損益計算書（部門別）'!E43)</f>
        <v/>
      </c>
      <c r="G43" t="str">
        <f>IF('インポート_損益計算書（部門別）'!F43="","",'インポート_損益計算書（部門別）'!F43)</f>
        <v/>
      </c>
    </row>
    <row r="44" spans="1:7">
      <c r="A44" t="str">
        <f t="shared" si="0"/>
        <v/>
      </c>
      <c r="B44" t="str">
        <f>IF('インポート_損益計算書（部門別）'!A44="","",'インポート_損益計算書（部門別）'!A44)</f>
        <v/>
      </c>
      <c r="C44" t="str">
        <f>IF('インポート_損益計算書（部門別）'!B44="","",'インポート_損益計算書（部門別）'!B44)</f>
        <v/>
      </c>
      <c r="D44" s="623" t="str">
        <f>IF('インポート_損益計算書（部門別）'!C44="","",'インポート_損益計算書（部門別）'!C44)</f>
        <v/>
      </c>
      <c r="E44" s="623" t="str">
        <f>IF('インポート_損益計算書（部門別）'!D44="","",'インポート_損益計算書（部門別）'!D44)</f>
        <v/>
      </c>
      <c r="F44" s="623" t="str">
        <f>IF('インポート_損益計算書（部門別）'!E44="","",'インポート_損益計算書（部門別）'!E44)</f>
        <v/>
      </c>
      <c r="G44" t="str">
        <f>IF('インポート_損益計算書（部門別）'!F44="","",'インポート_損益計算書（部門別）'!F44)</f>
        <v/>
      </c>
    </row>
    <row r="45" spans="1:7">
      <c r="A45" t="str">
        <f t="shared" si="0"/>
        <v/>
      </c>
      <c r="B45" t="str">
        <f>IF('インポート_損益計算書（部門別）'!A45="","",'インポート_損益計算書（部門別）'!A45)</f>
        <v/>
      </c>
      <c r="C45" t="str">
        <f>IF('インポート_損益計算書（部門別）'!B45="","",'インポート_損益計算書（部門別）'!B45)</f>
        <v/>
      </c>
      <c r="D45" s="623" t="str">
        <f>IF('インポート_損益計算書（部門別）'!C45="","",'インポート_損益計算書（部門別）'!C45)</f>
        <v/>
      </c>
      <c r="E45" s="623" t="str">
        <f>IF('インポート_損益計算書（部門別）'!D45="","",'インポート_損益計算書（部門別）'!D45)</f>
        <v/>
      </c>
      <c r="F45" s="623" t="str">
        <f>IF('インポート_損益計算書（部門別）'!E45="","",'インポート_損益計算書（部門別）'!E45)</f>
        <v/>
      </c>
      <c r="G45" t="str">
        <f>IF('インポート_損益計算書（部門別）'!F45="","",'インポート_損益計算書（部門別）'!F45)</f>
        <v/>
      </c>
    </row>
    <row r="46" spans="1:7">
      <c r="A46" t="str">
        <f t="shared" si="0"/>
        <v/>
      </c>
      <c r="B46" t="str">
        <f>IF('インポート_損益計算書（部門別）'!A46="","",'インポート_損益計算書（部門別）'!A46)</f>
        <v/>
      </c>
      <c r="C46" t="str">
        <f>IF('インポート_損益計算書（部門別）'!B46="","",'インポート_損益計算書（部門別）'!B46)</f>
        <v/>
      </c>
      <c r="D46" s="623" t="str">
        <f>IF('インポート_損益計算書（部門別）'!C46="","",'インポート_損益計算書（部門別）'!C46)</f>
        <v/>
      </c>
      <c r="E46" s="623" t="str">
        <f>IF('インポート_損益計算書（部門別）'!D46="","",'インポート_損益計算書（部門別）'!D46)</f>
        <v/>
      </c>
      <c r="F46" s="623" t="str">
        <f>IF('インポート_損益計算書（部門別）'!E46="","",'インポート_損益計算書（部門別）'!E46)</f>
        <v/>
      </c>
      <c r="G46" t="str">
        <f>IF('インポート_損益計算書（部門別）'!F46="","",'インポート_損益計算書（部門別）'!F46)</f>
        <v/>
      </c>
    </row>
    <row r="47" spans="1:7">
      <c r="A47" t="str">
        <f t="shared" si="0"/>
        <v/>
      </c>
      <c r="B47" t="str">
        <f>IF('インポート_損益計算書（部門別）'!A47="","",'インポート_損益計算書（部門別）'!A47)</f>
        <v/>
      </c>
      <c r="C47" t="str">
        <f>IF('インポート_損益計算書（部門別）'!B47="","",'インポート_損益計算書（部門別）'!B47)</f>
        <v/>
      </c>
      <c r="D47" s="623" t="str">
        <f>IF('インポート_損益計算書（部門別）'!C47="","",'インポート_損益計算書（部門別）'!C47)</f>
        <v/>
      </c>
      <c r="E47" s="623" t="str">
        <f>IF('インポート_損益計算書（部門別）'!D47="","",'インポート_損益計算書（部門別）'!D47)</f>
        <v/>
      </c>
      <c r="F47" s="623" t="str">
        <f>IF('インポート_損益計算書（部門別）'!E47="","",'インポート_損益計算書（部門別）'!E47)</f>
        <v/>
      </c>
      <c r="G47" t="str">
        <f>IF('インポート_損益計算書（部門別）'!F47="","",'インポート_損益計算書（部門別）'!F47)</f>
        <v/>
      </c>
    </row>
    <row r="48" spans="1:7">
      <c r="A48" t="str">
        <f t="shared" si="0"/>
        <v/>
      </c>
      <c r="B48" t="str">
        <f>IF('インポート_損益計算書（部門別）'!A48="","",'インポート_損益計算書（部門別）'!A48)</f>
        <v/>
      </c>
      <c r="C48" t="str">
        <f>IF('インポート_損益計算書（部門別）'!B48="","",'インポート_損益計算書（部門別）'!B48)</f>
        <v/>
      </c>
      <c r="D48" s="623" t="str">
        <f>IF('インポート_損益計算書（部門別）'!C48="","",'インポート_損益計算書（部門別）'!C48)</f>
        <v/>
      </c>
      <c r="E48" s="623" t="str">
        <f>IF('インポート_損益計算書（部門別）'!D48="","",'インポート_損益計算書（部門別）'!D48)</f>
        <v/>
      </c>
      <c r="F48" s="623" t="str">
        <f>IF('インポート_損益計算書（部門別）'!E48="","",'インポート_損益計算書（部門別）'!E48)</f>
        <v/>
      </c>
      <c r="G48" t="str">
        <f>IF('インポート_損益計算書（部門別）'!F48="","",'インポート_損益計算書（部門別）'!F48)</f>
        <v/>
      </c>
    </row>
    <row r="49" spans="1:7">
      <c r="A49" t="str">
        <f t="shared" si="0"/>
        <v/>
      </c>
      <c r="B49" t="str">
        <f>IF('インポート_損益計算書（部門別）'!A49="","",'インポート_損益計算書（部門別）'!A49)</f>
        <v/>
      </c>
      <c r="C49" t="str">
        <f>IF('インポート_損益計算書（部門別）'!B49="","",'インポート_損益計算書（部門別）'!B49)</f>
        <v/>
      </c>
      <c r="D49" s="623" t="str">
        <f>IF('インポート_損益計算書（部門別）'!C49="","",'インポート_損益計算書（部門別）'!C49)</f>
        <v/>
      </c>
      <c r="E49" s="623" t="str">
        <f>IF('インポート_損益計算書（部門別）'!D49="","",'インポート_損益計算書（部門別）'!D49)</f>
        <v/>
      </c>
      <c r="F49" s="623" t="str">
        <f>IF('インポート_損益計算書（部門別）'!E49="","",'インポート_損益計算書（部門別）'!E49)</f>
        <v/>
      </c>
      <c r="G49" t="str">
        <f>IF('インポート_損益計算書（部門別）'!F49="","",'インポート_損益計算書（部門別）'!F49)</f>
        <v/>
      </c>
    </row>
    <row r="50" spans="1:7">
      <c r="A50" t="str">
        <f t="shared" si="0"/>
        <v/>
      </c>
      <c r="B50" t="str">
        <f>IF('インポート_損益計算書（部門別）'!A50="","",'インポート_損益計算書（部門別）'!A50)</f>
        <v/>
      </c>
      <c r="C50" t="str">
        <f>IF('インポート_損益計算書（部門別）'!B50="","",'インポート_損益計算書（部門別）'!B50)</f>
        <v/>
      </c>
      <c r="D50" s="623" t="str">
        <f>IF('インポート_損益計算書（部門別）'!C50="","",'インポート_損益計算書（部門別）'!C50)</f>
        <v/>
      </c>
      <c r="E50" s="623" t="str">
        <f>IF('インポート_損益計算書（部門別）'!D50="","",'インポート_損益計算書（部門別）'!D50)</f>
        <v/>
      </c>
      <c r="F50" s="623" t="str">
        <f>IF('インポート_損益計算書（部門別）'!E50="","",'インポート_損益計算書（部門別）'!E50)</f>
        <v/>
      </c>
      <c r="G50" t="str">
        <f>IF('インポート_損益計算書（部門別）'!F50="","",'インポート_損益計算書（部門別）'!F50)</f>
        <v/>
      </c>
    </row>
    <row r="51" spans="1:7">
      <c r="A51" t="str">
        <f t="shared" si="0"/>
        <v/>
      </c>
      <c r="B51" t="str">
        <f>IF('インポート_損益計算書（部門別）'!A51="","",'インポート_損益計算書（部門別）'!A51)</f>
        <v/>
      </c>
      <c r="C51" t="str">
        <f>IF('インポート_損益計算書（部門別）'!B51="","",'インポート_損益計算書（部門別）'!B51)</f>
        <v/>
      </c>
      <c r="D51" s="623" t="str">
        <f>IF('インポート_損益計算書（部門別）'!C51="","",'インポート_損益計算書（部門別）'!C51)</f>
        <v/>
      </c>
      <c r="E51" s="623" t="str">
        <f>IF('インポート_損益計算書（部門別）'!D51="","",'インポート_損益計算書（部門別）'!D51)</f>
        <v/>
      </c>
      <c r="F51" s="623" t="str">
        <f>IF('インポート_損益計算書（部門別）'!E51="","",'インポート_損益計算書（部門別）'!E51)</f>
        <v/>
      </c>
      <c r="G51" t="str">
        <f>IF('インポート_損益計算書（部門別）'!F51="","",'インポート_損益計算書（部門別）'!F51)</f>
        <v/>
      </c>
    </row>
    <row r="52" spans="1:7">
      <c r="A52" t="str">
        <f t="shared" si="0"/>
        <v/>
      </c>
      <c r="B52" t="str">
        <f>IF('インポート_損益計算書（部門別）'!A52="","",'インポート_損益計算書（部門別）'!A52)</f>
        <v/>
      </c>
      <c r="C52" t="str">
        <f>IF('インポート_損益計算書（部門別）'!B52="","",'インポート_損益計算書（部門別）'!B52)</f>
        <v/>
      </c>
      <c r="D52" s="623" t="str">
        <f>IF('インポート_損益計算書（部門別）'!C52="","",'インポート_損益計算書（部門別）'!C52)</f>
        <v/>
      </c>
      <c r="E52" s="623" t="str">
        <f>IF('インポート_損益計算書（部門別）'!D52="","",'インポート_損益計算書（部門別）'!D52)</f>
        <v/>
      </c>
      <c r="F52" s="623" t="str">
        <f>IF('インポート_損益計算書（部門別）'!E52="","",'インポート_損益計算書（部門別）'!E52)</f>
        <v/>
      </c>
      <c r="G52" t="str">
        <f>IF('インポート_損益計算書（部門別）'!F52="","",'インポート_損益計算書（部門別）'!F52)</f>
        <v/>
      </c>
    </row>
    <row r="53" spans="1:7">
      <c r="A53" t="str">
        <f t="shared" si="0"/>
        <v/>
      </c>
      <c r="B53" t="str">
        <f>IF('インポート_損益計算書（部門別）'!A53="","",'インポート_損益計算書（部門別）'!A53)</f>
        <v/>
      </c>
      <c r="C53" t="str">
        <f>IF('インポート_損益計算書（部門別）'!B53="","",'インポート_損益計算書（部門別）'!B53)</f>
        <v/>
      </c>
      <c r="D53" s="623" t="str">
        <f>IF('インポート_損益計算書（部門別）'!C53="","",'インポート_損益計算書（部門別）'!C53)</f>
        <v/>
      </c>
      <c r="E53" s="623" t="str">
        <f>IF('インポート_損益計算書（部門別）'!D53="","",'インポート_損益計算書（部門別）'!D53)</f>
        <v/>
      </c>
      <c r="F53" s="623" t="str">
        <f>IF('インポート_損益計算書（部門別）'!E53="","",'インポート_損益計算書（部門別）'!E53)</f>
        <v/>
      </c>
      <c r="G53" t="str">
        <f>IF('インポート_損益計算書（部門別）'!F53="","",'インポート_損益計算書（部門別）'!F53)</f>
        <v/>
      </c>
    </row>
    <row r="54" spans="1:7">
      <c r="A54" t="str">
        <f t="shared" si="0"/>
        <v/>
      </c>
      <c r="B54" t="str">
        <f>IF('インポート_損益計算書（部門別）'!A54="","",'インポート_損益計算書（部門別）'!A54)</f>
        <v/>
      </c>
      <c r="C54" t="str">
        <f>IF('インポート_損益計算書（部門別）'!B54="","",'インポート_損益計算書（部門別）'!B54)</f>
        <v/>
      </c>
      <c r="D54" s="623" t="str">
        <f>IF('インポート_損益計算書（部門別）'!C54="","",'インポート_損益計算書（部門別）'!C54)</f>
        <v/>
      </c>
      <c r="E54" s="623" t="str">
        <f>IF('インポート_損益計算書（部門別）'!D54="","",'インポート_損益計算書（部門別）'!D54)</f>
        <v/>
      </c>
      <c r="F54" s="623" t="str">
        <f>IF('インポート_損益計算書（部門別）'!E54="","",'インポート_損益計算書（部門別）'!E54)</f>
        <v/>
      </c>
      <c r="G54" t="str">
        <f>IF('インポート_損益計算書（部門別）'!F54="","",'インポート_損益計算書（部門別）'!F54)</f>
        <v/>
      </c>
    </row>
    <row r="55" spans="1:7">
      <c r="A55" t="str">
        <f t="shared" si="0"/>
        <v/>
      </c>
      <c r="B55" t="str">
        <f>IF('インポート_損益計算書（部門別）'!A55="","",'インポート_損益計算書（部門別）'!A55)</f>
        <v/>
      </c>
      <c r="C55" t="str">
        <f>IF('インポート_損益計算書（部門別）'!B55="","",'インポート_損益計算書（部門別）'!B55)</f>
        <v/>
      </c>
      <c r="D55" s="623" t="str">
        <f>IF('インポート_損益計算書（部門別）'!C55="","",'インポート_損益計算書（部門別）'!C55)</f>
        <v/>
      </c>
      <c r="E55" s="623" t="str">
        <f>IF('インポート_損益計算書（部門別）'!D55="","",'インポート_損益計算書（部門別）'!D55)</f>
        <v/>
      </c>
      <c r="F55" s="623" t="str">
        <f>IF('インポート_損益計算書（部門別）'!E55="","",'インポート_損益計算書（部門別）'!E55)</f>
        <v/>
      </c>
      <c r="G55" t="str">
        <f>IF('インポート_損益計算書（部門別）'!F55="","",'インポート_損益計算書（部門別）'!F55)</f>
        <v/>
      </c>
    </row>
    <row r="56" spans="1:7">
      <c r="A56" t="str">
        <f t="shared" si="0"/>
        <v/>
      </c>
      <c r="B56" t="str">
        <f>IF('インポート_損益計算書（部門別）'!A56="","",'インポート_損益計算書（部門別）'!A56)</f>
        <v/>
      </c>
      <c r="C56" t="str">
        <f>IF('インポート_損益計算書（部門別）'!B56="","",'インポート_損益計算書（部門別）'!B56)</f>
        <v/>
      </c>
      <c r="D56" s="623" t="str">
        <f>IF('インポート_損益計算書（部門別）'!C56="","",'インポート_損益計算書（部門別）'!C56)</f>
        <v/>
      </c>
      <c r="E56" s="623" t="str">
        <f>IF('インポート_損益計算書（部門別）'!D56="","",'インポート_損益計算書（部門別）'!D56)</f>
        <v/>
      </c>
      <c r="F56" s="623" t="str">
        <f>IF('インポート_損益計算書（部門別）'!E56="","",'インポート_損益計算書（部門別）'!E56)</f>
        <v/>
      </c>
      <c r="G56" t="str">
        <f>IF('インポート_損益計算書（部門別）'!F56="","",'インポート_損益計算書（部門別）'!F56)</f>
        <v/>
      </c>
    </row>
    <row r="57" spans="1:7">
      <c r="A57" t="str">
        <f t="shared" si="0"/>
        <v/>
      </c>
      <c r="B57" t="str">
        <f>IF('インポート_損益計算書（部門別）'!A57="","",'インポート_損益計算書（部門別）'!A57)</f>
        <v/>
      </c>
      <c r="C57" t="str">
        <f>IF('インポート_損益計算書（部門別）'!B57="","",'インポート_損益計算書（部門別）'!B57)</f>
        <v/>
      </c>
      <c r="D57" s="623" t="str">
        <f>IF('インポート_損益計算書（部門別）'!C57="","",'インポート_損益計算書（部門別）'!C57)</f>
        <v/>
      </c>
      <c r="E57" s="623" t="str">
        <f>IF('インポート_損益計算書（部門別）'!D57="","",'インポート_損益計算書（部門別）'!D57)</f>
        <v/>
      </c>
      <c r="F57" s="623" t="str">
        <f>IF('インポート_損益計算書（部門別）'!E57="","",'インポート_損益計算書（部門別）'!E57)</f>
        <v/>
      </c>
      <c r="G57" t="str">
        <f>IF('インポート_損益計算書（部門別）'!F57="","",'インポート_損益計算書（部門別）'!F57)</f>
        <v/>
      </c>
    </row>
    <row r="58" spans="1:7">
      <c r="A58" t="str">
        <f t="shared" si="0"/>
        <v/>
      </c>
      <c r="B58" t="str">
        <f>IF('インポート_損益計算書（部門別）'!A58="","",'インポート_損益計算書（部門別）'!A58)</f>
        <v/>
      </c>
      <c r="C58" t="str">
        <f>IF('インポート_損益計算書（部門別）'!B58="","",'インポート_損益計算書（部門別）'!B58)</f>
        <v/>
      </c>
      <c r="D58" s="623" t="str">
        <f>IF('インポート_損益計算書（部門別）'!C58="","",'インポート_損益計算書（部門別）'!C58)</f>
        <v/>
      </c>
      <c r="E58" s="623" t="str">
        <f>IF('インポート_損益計算書（部門別）'!D58="","",'インポート_損益計算書（部門別）'!D58)</f>
        <v/>
      </c>
      <c r="F58" s="623" t="str">
        <f>IF('インポート_損益計算書（部門別）'!E58="","",'インポート_損益計算書（部門別）'!E58)</f>
        <v/>
      </c>
      <c r="G58" t="str">
        <f>IF('インポート_損益計算書（部門別）'!F58="","",'インポート_損益計算書（部門別）'!F58)</f>
        <v/>
      </c>
    </row>
    <row r="59" spans="1:7">
      <c r="A59" t="str">
        <f t="shared" si="0"/>
        <v/>
      </c>
      <c r="B59" t="str">
        <f>IF('インポート_損益計算書（部門別）'!A59="","",'インポート_損益計算書（部門別）'!A59)</f>
        <v/>
      </c>
      <c r="C59" t="str">
        <f>IF('インポート_損益計算書（部門別）'!B59="","",'インポート_損益計算書（部門別）'!B59)</f>
        <v/>
      </c>
      <c r="D59" s="623" t="str">
        <f>IF('インポート_損益計算書（部門別）'!C59="","",'インポート_損益計算書（部門別）'!C59)</f>
        <v/>
      </c>
      <c r="E59" s="623" t="str">
        <f>IF('インポート_損益計算書（部門別）'!D59="","",'インポート_損益計算書（部門別）'!D59)</f>
        <v/>
      </c>
      <c r="F59" s="623" t="str">
        <f>IF('インポート_損益計算書（部門別）'!E59="","",'インポート_損益計算書（部門別）'!E59)</f>
        <v/>
      </c>
      <c r="G59" t="str">
        <f>IF('インポート_損益計算書（部門別）'!F59="","",'インポート_損益計算書（部門別）'!F59)</f>
        <v/>
      </c>
    </row>
    <row r="60" spans="1:7">
      <c r="A60" t="str">
        <f t="shared" si="0"/>
        <v/>
      </c>
      <c r="B60" t="str">
        <f>IF('インポート_損益計算書（部門別）'!A60="","",'インポート_損益計算書（部門別）'!A60)</f>
        <v/>
      </c>
      <c r="C60" t="str">
        <f>IF('インポート_損益計算書（部門別）'!B60="","",'インポート_損益計算書（部門別）'!B60)</f>
        <v/>
      </c>
      <c r="D60" s="623" t="str">
        <f>IF('インポート_損益計算書（部門別）'!C60="","",'インポート_損益計算書（部門別）'!C60)</f>
        <v/>
      </c>
      <c r="E60" s="623" t="str">
        <f>IF('インポート_損益計算書（部門別）'!D60="","",'インポート_損益計算書（部門別）'!D60)</f>
        <v/>
      </c>
      <c r="F60" s="623" t="str">
        <f>IF('インポート_損益計算書（部門別）'!E60="","",'インポート_損益計算書（部門別）'!E60)</f>
        <v/>
      </c>
      <c r="G60" t="str">
        <f>IF('インポート_損益計算書（部門別）'!F60="","",'インポート_損益計算書（部門別）'!F60)</f>
        <v/>
      </c>
    </row>
    <row r="61" spans="1:7">
      <c r="A61" t="str">
        <f t="shared" si="0"/>
        <v/>
      </c>
      <c r="B61" t="str">
        <f>IF('インポート_損益計算書（部門別）'!A61="","",'インポート_損益計算書（部門別）'!A61)</f>
        <v/>
      </c>
      <c r="C61" t="str">
        <f>IF('インポート_損益計算書（部門別）'!B61="","",'インポート_損益計算書（部門別）'!B61)</f>
        <v/>
      </c>
      <c r="D61" s="623" t="str">
        <f>IF('インポート_損益計算書（部門別）'!C61="","",'インポート_損益計算書（部門別）'!C61)</f>
        <v/>
      </c>
      <c r="E61" s="623" t="str">
        <f>IF('インポート_損益計算書（部門別）'!D61="","",'インポート_損益計算書（部門別）'!D61)</f>
        <v/>
      </c>
      <c r="F61" s="623" t="str">
        <f>IF('インポート_損益計算書（部門別）'!E61="","",'インポート_損益計算書（部門別）'!E61)</f>
        <v/>
      </c>
      <c r="G61" t="str">
        <f>IF('インポート_損益計算書（部門別）'!F61="","",'インポート_損益計算書（部門別）'!F61)</f>
        <v/>
      </c>
    </row>
    <row r="62" spans="1:7">
      <c r="A62" t="str">
        <f t="shared" si="0"/>
        <v/>
      </c>
      <c r="B62" t="str">
        <f>IF('インポート_損益計算書（部門別）'!A62="","",'インポート_損益計算書（部門別）'!A62)</f>
        <v/>
      </c>
      <c r="C62" t="str">
        <f>IF('インポート_損益計算書（部門別）'!B62="","",'インポート_損益計算書（部門別）'!B62)</f>
        <v/>
      </c>
      <c r="D62" s="623" t="str">
        <f>IF('インポート_損益計算書（部門別）'!C62="","",'インポート_損益計算書（部門別）'!C62)</f>
        <v/>
      </c>
      <c r="E62" s="623" t="str">
        <f>IF('インポート_損益計算書（部門別）'!D62="","",'インポート_損益計算書（部門別）'!D62)</f>
        <v/>
      </c>
      <c r="F62" s="623" t="str">
        <f>IF('インポート_損益計算書（部門別）'!E62="","",'インポート_損益計算書（部門別）'!E62)</f>
        <v/>
      </c>
      <c r="G62" t="str">
        <f>IF('インポート_損益計算書（部門別）'!F62="","",'インポート_損益計算書（部門別）'!F62)</f>
        <v/>
      </c>
    </row>
    <row r="63" spans="1:7">
      <c r="A63" t="str">
        <f t="shared" si="0"/>
        <v/>
      </c>
      <c r="B63" t="str">
        <f>IF('インポート_損益計算書（部門別）'!A63="","",'インポート_損益計算書（部門別）'!A63)</f>
        <v/>
      </c>
      <c r="C63" t="str">
        <f>IF('インポート_損益計算書（部門別）'!B63="","",'インポート_損益計算書（部門別）'!B63)</f>
        <v/>
      </c>
      <c r="D63" s="623" t="str">
        <f>IF('インポート_損益計算書（部門別）'!C63="","",'インポート_損益計算書（部門別）'!C63)</f>
        <v/>
      </c>
      <c r="E63" s="623" t="str">
        <f>IF('インポート_損益計算書（部門別）'!D63="","",'インポート_損益計算書（部門別）'!D63)</f>
        <v/>
      </c>
      <c r="F63" s="623" t="str">
        <f>IF('インポート_損益計算書（部門別）'!E63="","",'インポート_損益計算書（部門別）'!E63)</f>
        <v/>
      </c>
      <c r="G63" t="str">
        <f>IF('インポート_損益計算書（部門別）'!F63="","",'インポート_損益計算書（部門別）'!F63)</f>
        <v/>
      </c>
    </row>
    <row r="64" spans="1:7">
      <c r="A64" t="str">
        <f t="shared" si="0"/>
        <v/>
      </c>
      <c r="B64" t="str">
        <f>IF('インポート_損益計算書（部門別）'!A64="","",'インポート_損益計算書（部門別）'!A64)</f>
        <v/>
      </c>
      <c r="C64" t="str">
        <f>IF('インポート_損益計算書（部門別）'!B64="","",'インポート_損益計算書（部門別）'!B64)</f>
        <v/>
      </c>
      <c r="D64" s="623" t="str">
        <f>IF('インポート_損益計算書（部門別）'!C64="","",'インポート_損益計算書（部門別）'!C64)</f>
        <v/>
      </c>
      <c r="E64" s="623" t="str">
        <f>IF('インポート_損益計算書（部門別）'!D64="","",'インポート_損益計算書（部門別）'!D64)</f>
        <v/>
      </c>
      <c r="F64" s="623" t="str">
        <f>IF('インポート_損益計算書（部門別）'!E64="","",'インポート_損益計算書（部門別）'!E64)</f>
        <v/>
      </c>
      <c r="G64" t="str">
        <f>IF('インポート_損益計算書（部門別）'!F64="","",'インポート_損益計算書（部門別）'!F64)</f>
        <v/>
      </c>
    </row>
    <row r="65" spans="1:7">
      <c r="A65" t="str">
        <f t="shared" si="0"/>
        <v/>
      </c>
      <c r="B65" t="str">
        <f>IF('インポート_損益計算書（部門別）'!A65="","",'インポート_損益計算書（部門別）'!A65)</f>
        <v/>
      </c>
      <c r="C65" t="str">
        <f>IF('インポート_損益計算書（部門別）'!B65="","",'インポート_損益計算書（部門別）'!B65)</f>
        <v/>
      </c>
      <c r="D65" s="623" t="str">
        <f>IF('インポート_損益計算書（部門別）'!C65="","",'インポート_損益計算書（部門別）'!C65)</f>
        <v/>
      </c>
      <c r="E65" s="623" t="str">
        <f>IF('インポート_損益計算書（部門別）'!D65="","",'インポート_損益計算書（部門別）'!D65)</f>
        <v/>
      </c>
      <c r="F65" s="623" t="str">
        <f>IF('インポート_損益計算書（部門別）'!E65="","",'インポート_損益計算書（部門別）'!E65)</f>
        <v/>
      </c>
      <c r="G65" t="str">
        <f>IF('インポート_損益計算書（部門別）'!F65="","",'インポート_損益計算書（部門別）'!F65)</f>
        <v/>
      </c>
    </row>
    <row r="66" spans="1:7">
      <c r="A66" t="str">
        <f t="shared" si="0"/>
        <v/>
      </c>
      <c r="B66" t="str">
        <f>IF('インポート_損益計算書（部門別）'!A66="","",'インポート_損益計算書（部門別）'!A66)</f>
        <v/>
      </c>
      <c r="C66" t="str">
        <f>IF('インポート_損益計算書（部門別）'!B66="","",'インポート_損益計算書（部門別）'!B66)</f>
        <v/>
      </c>
      <c r="D66" s="623" t="str">
        <f>IF('インポート_損益計算書（部門別）'!C66="","",'インポート_損益計算書（部門別）'!C66)</f>
        <v/>
      </c>
      <c r="E66" s="623" t="str">
        <f>IF('インポート_損益計算書（部門別）'!D66="","",'インポート_損益計算書（部門別）'!D66)</f>
        <v/>
      </c>
      <c r="F66" s="623" t="str">
        <f>IF('インポート_損益計算書（部門別）'!E66="","",'インポート_損益計算書（部門別）'!E66)</f>
        <v/>
      </c>
      <c r="G66" t="str">
        <f>IF('インポート_損益計算書（部門別）'!F66="","",'インポート_損益計算書（部門別）'!F66)</f>
        <v/>
      </c>
    </row>
    <row r="67" spans="1:7">
      <c r="A67" t="str">
        <f t="shared" ref="A67:A130" si="1">CONCATENATE(B67,C67)</f>
        <v/>
      </c>
      <c r="B67" t="str">
        <f>IF('インポート_損益計算書（部門別）'!A67="","",'インポート_損益計算書（部門別）'!A67)</f>
        <v/>
      </c>
      <c r="C67" t="str">
        <f>IF('インポート_損益計算書（部門別）'!B67="","",'インポート_損益計算書（部門別）'!B67)</f>
        <v/>
      </c>
      <c r="D67" s="623" t="str">
        <f>IF('インポート_損益計算書（部門別）'!C67="","",'インポート_損益計算書（部門別）'!C67)</f>
        <v/>
      </c>
      <c r="E67" s="623" t="str">
        <f>IF('インポート_損益計算書（部門別）'!D67="","",'インポート_損益計算書（部門別）'!D67)</f>
        <v/>
      </c>
      <c r="F67" s="623" t="str">
        <f>IF('インポート_損益計算書（部門別）'!E67="","",'インポート_損益計算書（部門別）'!E67)</f>
        <v/>
      </c>
      <c r="G67" t="str">
        <f>IF('インポート_損益計算書（部門別）'!F67="","",'インポート_損益計算書（部門別）'!F67)</f>
        <v/>
      </c>
    </row>
    <row r="68" spans="1:7">
      <c r="A68" t="str">
        <f t="shared" si="1"/>
        <v/>
      </c>
      <c r="B68" t="str">
        <f>IF('インポート_損益計算書（部門別）'!A68="","",'インポート_損益計算書（部門別）'!A68)</f>
        <v/>
      </c>
      <c r="C68" t="str">
        <f>IF('インポート_損益計算書（部門別）'!B68="","",'インポート_損益計算書（部門別）'!B68)</f>
        <v/>
      </c>
      <c r="D68" s="623" t="str">
        <f>IF('インポート_損益計算書（部門別）'!C68="","",'インポート_損益計算書（部門別）'!C68)</f>
        <v/>
      </c>
      <c r="E68" s="623" t="str">
        <f>IF('インポート_損益計算書（部門別）'!D68="","",'インポート_損益計算書（部門別）'!D68)</f>
        <v/>
      </c>
      <c r="F68" s="623" t="str">
        <f>IF('インポート_損益計算書（部門別）'!E68="","",'インポート_損益計算書（部門別）'!E68)</f>
        <v/>
      </c>
      <c r="G68" t="str">
        <f>IF('インポート_損益計算書（部門別）'!F68="","",'インポート_損益計算書（部門別）'!F68)</f>
        <v/>
      </c>
    </row>
    <row r="69" spans="1:7">
      <c r="A69" t="str">
        <f t="shared" si="1"/>
        <v/>
      </c>
      <c r="B69" t="str">
        <f>IF('インポート_損益計算書（部門別）'!A69="","",'インポート_損益計算書（部門別）'!A69)</f>
        <v/>
      </c>
      <c r="C69" t="str">
        <f>IF('インポート_損益計算書（部門別）'!B69="","",'インポート_損益計算書（部門別）'!B69)</f>
        <v/>
      </c>
      <c r="D69" s="623" t="str">
        <f>IF('インポート_損益計算書（部門別）'!C69="","",'インポート_損益計算書（部門別）'!C69)</f>
        <v/>
      </c>
      <c r="E69" s="623" t="str">
        <f>IF('インポート_損益計算書（部門別）'!D69="","",'インポート_損益計算書（部門別）'!D69)</f>
        <v/>
      </c>
      <c r="F69" s="623" t="str">
        <f>IF('インポート_損益計算書（部門別）'!E69="","",'インポート_損益計算書（部門別）'!E69)</f>
        <v/>
      </c>
      <c r="G69" t="str">
        <f>IF('インポート_損益計算書（部門別）'!F69="","",'インポート_損益計算書（部門別）'!F69)</f>
        <v/>
      </c>
    </row>
    <row r="70" spans="1:7">
      <c r="A70" t="str">
        <f t="shared" si="1"/>
        <v/>
      </c>
      <c r="B70" t="str">
        <f>IF('インポート_損益計算書（部門別）'!A70="","",'インポート_損益計算書（部門別）'!A70)</f>
        <v/>
      </c>
      <c r="C70" t="str">
        <f>IF('インポート_損益計算書（部門別）'!B70="","",'インポート_損益計算書（部門別）'!B70)</f>
        <v/>
      </c>
      <c r="D70" s="623" t="str">
        <f>IF('インポート_損益計算書（部門別）'!C70="","",'インポート_損益計算書（部門別）'!C70)</f>
        <v/>
      </c>
      <c r="E70" s="623" t="str">
        <f>IF('インポート_損益計算書（部門別）'!D70="","",'インポート_損益計算書（部門別）'!D70)</f>
        <v/>
      </c>
      <c r="F70" s="623" t="str">
        <f>IF('インポート_損益計算書（部門別）'!E70="","",'インポート_損益計算書（部門別）'!E70)</f>
        <v/>
      </c>
      <c r="G70" t="str">
        <f>IF('インポート_損益計算書（部門別）'!F70="","",'インポート_損益計算書（部門別）'!F70)</f>
        <v/>
      </c>
    </row>
    <row r="71" spans="1:7">
      <c r="A71" t="str">
        <f t="shared" si="1"/>
        <v/>
      </c>
      <c r="B71" t="str">
        <f>IF('インポート_損益計算書（部門別）'!A71="","",'インポート_損益計算書（部門別）'!A71)</f>
        <v/>
      </c>
      <c r="C71" t="str">
        <f>IF('インポート_損益計算書（部門別）'!B71="","",'インポート_損益計算書（部門別）'!B71)</f>
        <v/>
      </c>
      <c r="D71" s="623" t="str">
        <f>IF('インポート_損益計算書（部門別）'!C71="","",'インポート_損益計算書（部門別）'!C71)</f>
        <v/>
      </c>
      <c r="E71" s="623" t="str">
        <f>IF('インポート_損益計算書（部門別）'!D71="","",'インポート_損益計算書（部門別）'!D71)</f>
        <v/>
      </c>
      <c r="F71" s="623" t="str">
        <f>IF('インポート_損益計算書（部門別）'!E71="","",'インポート_損益計算書（部門別）'!E71)</f>
        <v/>
      </c>
      <c r="G71" t="str">
        <f>IF('インポート_損益計算書（部門別）'!F71="","",'インポート_損益計算書（部門別）'!F71)</f>
        <v/>
      </c>
    </row>
    <row r="72" spans="1:7">
      <c r="A72" t="str">
        <f t="shared" si="1"/>
        <v/>
      </c>
      <c r="B72" t="str">
        <f>IF('インポート_損益計算書（部門別）'!A72="","",'インポート_損益計算書（部門別）'!A72)</f>
        <v/>
      </c>
      <c r="C72" t="str">
        <f>IF('インポート_損益計算書（部門別）'!B72="","",'インポート_損益計算書（部門別）'!B72)</f>
        <v/>
      </c>
      <c r="D72" s="623" t="str">
        <f>IF('インポート_損益計算書（部門別）'!C72="","",'インポート_損益計算書（部門別）'!C72)</f>
        <v/>
      </c>
      <c r="E72" s="623" t="str">
        <f>IF('インポート_損益計算書（部門別）'!D72="","",'インポート_損益計算書（部門別）'!D72)</f>
        <v/>
      </c>
      <c r="F72" s="623" t="str">
        <f>IF('インポート_損益計算書（部門別）'!E72="","",'インポート_損益計算書（部門別）'!E72)</f>
        <v/>
      </c>
      <c r="G72" t="str">
        <f>IF('インポート_損益計算書（部門別）'!F72="","",'インポート_損益計算書（部門別）'!F72)</f>
        <v/>
      </c>
    </row>
    <row r="73" spans="1:7">
      <c r="A73" t="str">
        <f t="shared" si="1"/>
        <v/>
      </c>
      <c r="B73" t="str">
        <f>IF('インポート_損益計算書（部門別）'!A73="","",'インポート_損益計算書（部門別）'!A73)</f>
        <v/>
      </c>
      <c r="C73" t="str">
        <f>IF('インポート_損益計算書（部門別）'!B73="","",'インポート_損益計算書（部門別）'!B73)</f>
        <v/>
      </c>
      <c r="D73" s="623" t="str">
        <f>IF('インポート_損益計算書（部門別）'!C73="","",'インポート_損益計算書（部門別）'!C73)</f>
        <v/>
      </c>
      <c r="E73" s="623" t="str">
        <f>IF('インポート_損益計算書（部門別）'!D73="","",'インポート_損益計算書（部門別）'!D73)</f>
        <v/>
      </c>
      <c r="F73" s="623" t="str">
        <f>IF('インポート_損益計算書（部門別）'!E73="","",'インポート_損益計算書（部門別）'!E73)</f>
        <v/>
      </c>
      <c r="G73" t="str">
        <f>IF('インポート_損益計算書（部門別）'!F73="","",'インポート_損益計算書（部門別）'!F73)</f>
        <v/>
      </c>
    </row>
    <row r="74" spans="1:7">
      <c r="A74" t="str">
        <f t="shared" si="1"/>
        <v/>
      </c>
      <c r="B74" t="str">
        <f>IF('インポート_損益計算書（部門別）'!A74="","",'インポート_損益計算書（部門別）'!A74)</f>
        <v/>
      </c>
      <c r="C74" t="str">
        <f>IF('インポート_損益計算書（部門別）'!B74="","",'インポート_損益計算書（部門別）'!B74)</f>
        <v/>
      </c>
      <c r="D74" s="623" t="str">
        <f>IF('インポート_損益計算書（部門別）'!C74="","",'インポート_損益計算書（部門別）'!C74)</f>
        <v/>
      </c>
      <c r="E74" s="623" t="str">
        <f>IF('インポート_損益計算書（部門別）'!D74="","",'インポート_損益計算書（部門別）'!D74)</f>
        <v/>
      </c>
      <c r="F74" s="623" t="str">
        <f>IF('インポート_損益計算書（部門別）'!E74="","",'インポート_損益計算書（部門別）'!E74)</f>
        <v/>
      </c>
      <c r="G74" t="str">
        <f>IF('インポート_損益計算書（部門別）'!F74="","",'インポート_損益計算書（部門別）'!F74)</f>
        <v/>
      </c>
    </row>
    <row r="75" spans="1:7">
      <c r="A75" t="str">
        <f t="shared" si="1"/>
        <v/>
      </c>
      <c r="B75" t="str">
        <f>IF('インポート_損益計算書（部門別）'!A75="","",'インポート_損益計算書（部門別）'!A75)</f>
        <v/>
      </c>
      <c r="C75" t="str">
        <f>IF('インポート_損益計算書（部門別）'!B75="","",'インポート_損益計算書（部門別）'!B75)</f>
        <v/>
      </c>
      <c r="D75" s="623" t="str">
        <f>IF('インポート_損益計算書（部門別）'!C75="","",'インポート_損益計算書（部門別）'!C75)</f>
        <v/>
      </c>
      <c r="E75" s="623" t="str">
        <f>IF('インポート_損益計算書（部門別）'!D75="","",'インポート_損益計算書（部門別）'!D75)</f>
        <v/>
      </c>
      <c r="F75" s="623" t="str">
        <f>IF('インポート_損益計算書（部門別）'!E75="","",'インポート_損益計算書（部門別）'!E75)</f>
        <v/>
      </c>
      <c r="G75" t="str">
        <f>IF('インポート_損益計算書（部門別）'!F75="","",'インポート_損益計算書（部門別）'!F75)</f>
        <v/>
      </c>
    </row>
    <row r="76" spans="1:7">
      <c r="A76" t="str">
        <f t="shared" si="1"/>
        <v/>
      </c>
      <c r="B76" t="str">
        <f>IF('インポート_損益計算書（部門別）'!A76="","",'インポート_損益計算書（部門別）'!A76)</f>
        <v/>
      </c>
      <c r="C76" t="str">
        <f>IF('インポート_損益計算書（部門別）'!B76="","",'インポート_損益計算書（部門別）'!B76)</f>
        <v/>
      </c>
      <c r="D76" s="623" t="str">
        <f>IF('インポート_損益計算書（部門別）'!C76="","",'インポート_損益計算書（部門別）'!C76)</f>
        <v/>
      </c>
      <c r="E76" s="623" t="str">
        <f>IF('インポート_損益計算書（部門別）'!D76="","",'インポート_損益計算書（部門別）'!D76)</f>
        <v/>
      </c>
      <c r="F76" s="623" t="str">
        <f>IF('インポート_損益計算書（部門別）'!E76="","",'インポート_損益計算書（部門別）'!E76)</f>
        <v/>
      </c>
      <c r="G76" t="str">
        <f>IF('インポート_損益計算書（部門別）'!F76="","",'インポート_損益計算書（部門別）'!F76)</f>
        <v/>
      </c>
    </row>
    <row r="77" spans="1:7">
      <c r="A77" t="str">
        <f t="shared" si="1"/>
        <v/>
      </c>
      <c r="B77" t="str">
        <f>IF('インポート_損益計算書（部門別）'!A77="","",'インポート_損益計算書（部門別）'!A77)</f>
        <v/>
      </c>
      <c r="C77" t="str">
        <f>IF('インポート_損益計算書（部門別）'!B77="","",'インポート_損益計算書（部門別）'!B77)</f>
        <v/>
      </c>
      <c r="D77" s="623" t="str">
        <f>IF('インポート_損益計算書（部門別）'!C77="","",'インポート_損益計算書（部門別）'!C77)</f>
        <v/>
      </c>
      <c r="E77" s="623" t="str">
        <f>IF('インポート_損益計算書（部門別）'!D77="","",'インポート_損益計算書（部門別）'!D77)</f>
        <v/>
      </c>
      <c r="F77" s="623" t="str">
        <f>IF('インポート_損益計算書（部門別）'!E77="","",'インポート_損益計算書（部門別）'!E77)</f>
        <v/>
      </c>
      <c r="G77" t="str">
        <f>IF('インポート_損益計算書（部門別）'!F77="","",'インポート_損益計算書（部門別）'!F77)</f>
        <v/>
      </c>
    </row>
    <row r="78" spans="1:7">
      <c r="A78" t="str">
        <f t="shared" si="1"/>
        <v/>
      </c>
      <c r="B78" t="str">
        <f>IF('インポート_損益計算書（部門別）'!A78="","",'インポート_損益計算書（部門別）'!A78)</f>
        <v/>
      </c>
      <c r="C78" t="str">
        <f>IF('インポート_損益計算書（部門別）'!B78="","",'インポート_損益計算書（部門別）'!B78)</f>
        <v/>
      </c>
      <c r="D78" s="623" t="str">
        <f>IF('インポート_損益計算書（部門別）'!C78="","",'インポート_損益計算書（部門別）'!C78)</f>
        <v/>
      </c>
      <c r="E78" s="623" t="str">
        <f>IF('インポート_損益計算書（部門別）'!D78="","",'インポート_損益計算書（部門別）'!D78)</f>
        <v/>
      </c>
      <c r="F78" s="623" t="str">
        <f>IF('インポート_損益計算書（部門別）'!E78="","",'インポート_損益計算書（部門別）'!E78)</f>
        <v/>
      </c>
      <c r="G78" t="str">
        <f>IF('インポート_損益計算書（部門別）'!F78="","",'インポート_損益計算書（部門別）'!F78)</f>
        <v/>
      </c>
    </row>
    <row r="79" spans="1:7">
      <c r="A79" t="str">
        <f t="shared" si="1"/>
        <v/>
      </c>
      <c r="B79" t="str">
        <f>IF('インポート_損益計算書（部門別）'!A79="","",'インポート_損益計算書（部門別）'!A79)</f>
        <v/>
      </c>
      <c r="C79" t="str">
        <f>IF('インポート_損益計算書（部門別）'!B79="","",'インポート_損益計算書（部門別）'!B79)</f>
        <v/>
      </c>
      <c r="D79" s="623" t="str">
        <f>IF('インポート_損益計算書（部門別）'!C79="","",'インポート_損益計算書（部門別）'!C79)</f>
        <v/>
      </c>
      <c r="E79" s="623" t="str">
        <f>IF('インポート_損益計算書（部門別）'!D79="","",'インポート_損益計算書（部門別）'!D79)</f>
        <v/>
      </c>
      <c r="F79" s="623" t="str">
        <f>IF('インポート_損益計算書（部門別）'!E79="","",'インポート_損益計算書（部門別）'!E79)</f>
        <v/>
      </c>
      <c r="G79" t="str">
        <f>IF('インポート_損益計算書（部門別）'!F79="","",'インポート_損益計算書（部門別）'!F79)</f>
        <v/>
      </c>
    </row>
    <row r="80" spans="1:7">
      <c r="A80" t="str">
        <f t="shared" si="1"/>
        <v/>
      </c>
      <c r="B80" t="str">
        <f>IF('インポート_損益計算書（部門別）'!A80="","",'インポート_損益計算書（部門別）'!A80)</f>
        <v/>
      </c>
      <c r="C80" t="str">
        <f>IF('インポート_損益計算書（部門別）'!B80="","",'インポート_損益計算書（部門別）'!B80)</f>
        <v/>
      </c>
      <c r="D80" s="623" t="str">
        <f>IF('インポート_損益計算書（部門別）'!C80="","",'インポート_損益計算書（部門別）'!C80)</f>
        <v/>
      </c>
      <c r="E80" s="623" t="str">
        <f>IF('インポート_損益計算書（部門別）'!D80="","",'インポート_損益計算書（部門別）'!D80)</f>
        <v/>
      </c>
      <c r="F80" s="623" t="str">
        <f>IF('インポート_損益計算書（部門別）'!E80="","",'インポート_損益計算書（部門別）'!E80)</f>
        <v/>
      </c>
      <c r="G80" t="str">
        <f>IF('インポート_損益計算書（部門別）'!F80="","",'インポート_損益計算書（部門別）'!F80)</f>
        <v/>
      </c>
    </row>
    <row r="81" spans="1:7">
      <c r="A81" t="str">
        <f t="shared" si="1"/>
        <v/>
      </c>
      <c r="B81" t="str">
        <f>IF('インポート_損益計算書（部門別）'!A81="","",'インポート_損益計算書（部門別）'!A81)</f>
        <v/>
      </c>
      <c r="C81" t="str">
        <f>IF('インポート_損益計算書（部門別）'!B81="","",'インポート_損益計算書（部門別）'!B81)</f>
        <v/>
      </c>
      <c r="D81" s="623" t="str">
        <f>IF('インポート_損益計算書（部門別）'!C81="","",'インポート_損益計算書（部門別）'!C81)</f>
        <v/>
      </c>
      <c r="E81" s="623" t="str">
        <f>IF('インポート_損益計算書（部門別）'!D81="","",'インポート_損益計算書（部門別）'!D81)</f>
        <v/>
      </c>
      <c r="F81" s="623" t="str">
        <f>IF('インポート_損益計算書（部門別）'!E81="","",'インポート_損益計算書（部門別）'!E81)</f>
        <v/>
      </c>
      <c r="G81" t="str">
        <f>IF('インポート_損益計算書（部門別）'!F81="","",'インポート_損益計算書（部門別）'!F81)</f>
        <v/>
      </c>
    </row>
    <row r="82" spans="1:7">
      <c r="A82" t="str">
        <f t="shared" si="1"/>
        <v/>
      </c>
      <c r="B82" t="str">
        <f>IF('インポート_損益計算書（部門別）'!A82="","",'インポート_損益計算書（部門別）'!A82)</f>
        <v/>
      </c>
      <c r="C82" t="str">
        <f>IF('インポート_損益計算書（部門別）'!B82="","",'インポート_損益計算書（部門別）'!B82)</f>
        <v/>
      </c>
      <c r="D82" s="623" t="str">
        <f>IF('インポート_損益計算書（部門別）'!C82="","",'インポート_損益計算書（部門別）'!C82)</f>
        <v/>
      </c>
      <c r="E82" s="623" t="str">
        <f>IF('インポート_損益計算書（部門別）'!D82="","",'インポート_損益計算書（部門別）'!D82)</f>
        <v/>
      </c>
      <c r="F82" s="623" t="str">
        <f>IF('インポート_損益計算書（部門別）'!E82="","",'インポート_損益計算書（部門別）'!E82)</f>
        <v/>
      </c>
      <c r="G82" t="str">
        <f>IF('インポート_損益計算書（部門別）'!F82="","",'インポート_損益計算書（部門別）'!F82)</f>
        <v/>
      </c>
    </row>
    <row r="83" spans="1:7">
      <c r="A83" t="str">
        <f t="shared" si="1"/>
        <v/>
      </c>
      <c r="B83" t="str">
        <f>IF('インポート_損益計算書（部門別）'!A83="","",'インポート_損益計算書（部門別）'!A83)</f>
        <v/>
      </c>
      <c r="C83" t="str">
        <f>IF('インポート_損益計算書（部門別）'!B83="","",'インポート_損益計算書（部門別）'!B83)</f>
        <v/>
      </c>
      <c r="D83" s="623" t="str">
        <f>IF('インポート_損益計算書（部門別）'!C83="","",'インポート_損益計算書（部門別）'!C83)</f>
        <v/>
      </c>
      <c r="E83" s="623" t="str">
        <f>IF('インポート_損益計算書（部門別）'!D83="","",'インポート_損益計算書（部門別）'!D83)</f>
        <v/>
      </c>
      <c r="F83" s="623" t="str">
        <f>IF('インポート_損益計算書（部門別）'!E83="","",'インポート_損益計算書（部門別）'!E83)</f>
        <v/>
      </c>
      <c r="G83" t="str">
        <f>IF('インポート_損益計算書（部門別）'!F83="","",'インポート_損益計算書（部門別）'!F83)</f>
        <v/>
      </c>
    </row>
    <row r="84" spans="1:7">
      <c r="A84" t="str">
        <f t="shared" si="1"/>
        <v/>
      </c>
      <c r="B84" t="str">
        <f>IF('インポート_損益計算書（部門別）'!A84="","",'インポート_損益計算書（部門別）'!A84)</f>
        <v/>
      </c>
      <c r="C84" t="str">
        <f>IF('インポート_損益計算書（部門別）'!B84="","",'インポート_損益計算書（部門別）'!B84)</f>
        <v/>
      </c>
      <c r="D84" s="623" t="str">
        <f>IF('インポート_損益計算書（部門別）'!C84="","",'インポート_損益計算書（部門別）'!C84)</f>
        <v/>
      </c>
      <c r="E84" s="623" t="str">
        <f>IF('インポート_損益計算書（部門別）'!D84="","",'インポート_損益計算書（部門別）'!D84)</f>
        <v/>
      </c>
      <c r="F84" s="623" t="str">
        <f>IF('インポート_損益計算書（部門別）'!E84="","",'インポート_損益計算書（部門別）'!E84)</f>
        <v/>
      </c>
      <c r="G84" t="str">
        <f>IF('インポート_損益計算書（部門別）'!F84="","",'インポート_損益計算書（部門別）'!F84)</f>
        <v/>
      </c>
    </row>
    <row r="85" spans="1:7">
      <c r="A85" t="str">
        <f t="shared" si="1"/>
        <v/>
      </c>
      <c r="B85" t="str">
        <f>IF('インポート_損益計算書（部門別）'!A85="","",'インポート_損益計算書（部門別）'!A85)</f>
        <v/>
      </c>
      <c r="C85" t="str">
        <f>IF('インポート_損益計算書（部門別）'!B85="","",'インポート_損益計算書（部門別）'!B85)</f>
        <v/>
      </c>
      <c r="D85" s="623" t="str">
        <f>IF('インポート_損益計算書（部門別）'!C85="","",'インポート_損益計算書（部門別）'!C85)</f>
        <v/>
      </c>
      <c r="E85" s="623" t="str">
        <f>IF('インポート_損益計算書（部門別）'!D85="","",'インポート_損益計算書（部門別）'!D85)</f>
        <v/>
      </c>
      <c r="F85" s="623" t="str">
        <f>IF('インポート_損益計算書（部門別）'!E85="","",'インポート_損益計算書（部門別）'!E85)</f>
        <v/>
      </c>
      <c r="G85" t="str">
        <f>IF('インポート_損益計算書（部門別）'!F85="","",'インポート_損益計算書（部門別）'!F85)</f>
        <v/>
      </c>
    </row>
    <row r="86" spans="1:7">
      <c r="A86" t="str">
        <f t="shared" si="1"/>
        <v/>
      </c>
      <c r="B86" t="str">
        <f>IF('インポート_損益計算書（部門別）'!A86="","",'インポート_損益計算書（部門別）'!A86)</f>
        <v/>
      </c>
      <c r="C86" t="str">
        <f>IF('インポート_損益計算書（部門別）'!B86="","",'インポート_損益計算書（部門別）'!B86)</f>
        <v/>
      </c>
      <c r="D86" s="623" t="str">
        <f>IF('インポート_損益計算書（部門別）'!C86="","",'インポート_損益計算書（部門別）'!C86)</f>
        <v/>
      </c>
      <c r="E86" s="623" t="str">
        <f>IF('インポート_損益計算書（部門別）'!D86="","",'インポート_損益計算書（部門別）'!D86)</f>
        <v/>
      </c>
      <c r="F86" s="623" t="str">
        <f>IF('インポート_損益計算書（部門別）'!E86="","",'インポート_損益計算書（部門別）'!E86)</f>
        <v/>
      </c>
      <c r="G86" t="str">
        <f>IF('インポート_損益計算書（部門別）'!F86="","",'インポート_損益計算書（部門別）'!F86)</f>
        <v/>
      </c>
    </row>
    <row r="87" spans="1:7">
      <c r="A87" t="str">
        <f t="shared" si="1"/>
        <v/>
      </c>
      <c r="B87" t="str">
        <f>IF('インポート_損益計算書（部門別）'!A87="","",'インポート_損益計算書（部門別）'!A87)</f>
        <v/>
      </c>
      <c r="C87" t="str">
        <f>IF('インポート_損益計算書（部門別）'!B87="","",'インポート_損益計算書（部門別）'!B87)</f>
        <v/>
      </c>
      <c r="D87" s="623" t="str">
        <f>IF('インポート_損益計算書（部門別）'!C87="","",'インポート_損益計算書（部門別）'!C87)</f>
        <v/>
      </c>
      <c r="E87" s="623" t="str">
        <f>IF('インポート_損益計算書（部門別）'!D87="","",'インポート_損益計算書（部門別）'!D87)</f>
        <v/>
      </c>
      <c r="F87" s="623" t="str">
        <f>IF('インポート_損益計算書（部門別）'!E87="","",'インポート_損益計算書（部門別）'!E87)</f>
        <v/>
      </c>
      <c r="G87" t="str">
        <f>IF('インポート_損益計算書（部門別）'!F87="","",'インポート_損益計算書（部門別）'!F87)</f>
        <v/>
      </c>
    </row>
    <row r="88" spans="1:7">
      <c r="A88" t="str">
        <f t="shared" si="1"/>
        <v/>
      </c>
      <c r="B88" t="str">
        <f>IF('インポート_損益計算書（部門別）'!A88="","",'インポート_損益計算書（部門別）'!A88)</f>
        <v/>
      </c>
      <c r="C88" t="str">
        <f>IF('インポート_損益計算書（部門別）'!B88="","",'インポート_損益計算書（部門別）'!B88)</f>
        <v/>
      </c>
      <c r="D88" s="623" t="str">
        <f>IF('インポート_損益計算書（部門別）'!C88="","",'インポート_損益計算書（部門別）'!C88)</f>
        <v/>
      </c>
      <c r="E88" s="623" t="str">
        <f>IF('インポート_損益計算書（部門別）'!D88="","",'インポート_損益計算書（部門別）'!D88)</f>
        <v/>
      </c>
      <c r="F88" s="623" t="str">
        <f>IF('インポート_損益計算書（部門別）'!E88="","",'インポート_損益計算書（部門別）'!E88)</f>
        <v/>
      </c>
      <c r="G88" t="str">
        <f>IF('インポート_損益計算書（部門別）'!F88="","",'インポート_損益計算書（部門別）'!F88)</f>
        <v/>
      </c>
    </row>
    <row r="89" spans="1:7">
      <c r="A89" t="str">
        <f t="shared" si="1"/>
        <v/>
      </c>
      <c r="B89" t="str">
        <f>IF('インポート_損益計算書（部門別）'!A89="","",'インポート_損益計算書（部門別）'!A89)</f>
        <v/>
      </c>
      <c r="C89" t="str">
        <f>IF('インポート_損益計算書（部門別）'!B89="","",'インポート_損益計算書（部門別）'!B89)</f>
        <v/>
      </c>
      <c r="D89" s="623" t="str">
        <f>IF('インポート_損益計算書（部門別）'!C89="","",'インポート_損益計算書（部門別）'!C89)</f>
        <v/>
      </c>
      <c r="E89" s="623" t="str">
        <f>IF('インポート_損益計算書（部門別）'!D89="","",'インポート_損益計算書（部門別）'!D89)</f>
        <v/>
      </c>
      <c r="F89" s="623" t="str">
        <f>IF('インポート_損益計算書（部門別）'!E89="","",'インポート_損益計算書（部門別）'!E89)</f>
        <v/>
      </c>
      <c r="G89" t="str">
        <f>IF('インポート_損益計算書（部門別）'!F89="","",'インポート_損益計算書（部門別）'!F89)</f>
        <v/>
      </c>
    </row>
    <row r="90" spans="1:7">
      <c r="A90" t="str">
        <f t="shared" si="1"/>
        <v/>
      </c>
      <c r="B90" t="str">
        <f>IF('インポート_損益計算書（部門別）'!A90="","",'インポート_損益計算書（部門別）'!A90)</f>
        <v/>
      </c>
      <c r="C90" t="str">
        <f>IF('インポート_損益計算書（部門別）'!B90="","",'インポート_損益計算書（部門別）'!B90)</f>
        <v/>
      </c>
      <c r="D90" s="623" t="str">
        <f>IF('インポート_損益計算書（部門別）'!C90="","",'インポート_損益計算書（部門別）'!C90)</f>
        <v/>
      </c>
      <c r="E90" s="623" t="str">
        <f>IF('インポート_損益計算書（部門別）'!D90="","",'インポート_損益計算書（部門別）'!D90)</f>
        <v/>
      </c>
      <c r="F90" s="623" t="str">
        <f>IF('インポート_損益計算書（部門別）'!E90="","",'インポート_損益計算書（部門別）'!E90)</f>
        <v/>
      </c>
      <c r="G90" t="str">
        <f>IF('インポート_損益計算書（部門別）'!F90="","",'インポート_損益計算書（部門別）'!F90)</f>
        <v/>
      </c>
    </row>
    <row r="91" spans="1:7">
      <c r="A91" t="str">
        <f t="shared" si="1"/>
        <v/>
      </c>
      <c r="B91" t="str">
        <f>IF('インポート_損益計算書（部門別）'!A91="","",'インポート_損益計算書（部門別）'!A91)</f>
        <v/>
      </c>
      <c r="C91" t="str">
        <f>IF('インポート_損益計算書（部門別）'!B91="","",'インポート_損益計算書（部門別）'!B91)</f>
        <v/>
      </c>
      <c r="D91" s="623" t="str">
        <f>IF('インポート_損益計算書（部門別）'!C91="","",'インポート_損益計算書（部門別）'!C91)</f>
        <v/>
      </c>
      <c r="E91" s="623" t="str">
        <f>IF('インポート_損益計算書（部門別）'!D91="","",'インポート_損益計算書（部門別）'!D91)</f>
        <v/>
      </c>
      <c r="F91" s="623" t="str">
        <f>IF('インポート_損益計算書（部門別）'!E91="","",'インポート_損益計算書（部門別）'!E91)</f>
        <v/>
      </c>
      <c r="G91" t="str">
        <f>IF('インポート_損益計算書（部門別）'!F91="","",'インポート_損益計算書（部門別）'!F91)</f>
        <v/>
      </c>
    </row>
    <row r="92" spans="1:7">
      <c r="A92" t="str">
        <f t="shared" si="1"/>
        <v/>
      </c>
      <c r="B92" t="str">
        <f>IF('インポート_損益計算書（部門別）'!A92="","",'インポート_損益計算書（部門別）'!A92)</f>
        <v/>
      </c>
      <c r="C92" t="str">
        <f>IF('インポート_損益計算書（部門別）'!B92="","",'インポート_損益計算書（部門別）'!B92)</f>
        <v/>
      </c>
      <c r="D92" s="623" t="str">
        <f>IF('インポート_損益計算書（部門別）'!C92="","",'インポート_損益計算書（部門別）'!C92)</f>
        <v/>
      </c>
      <c r="E92" s="623" t="str">
        <f>IF('インポート_損益計算書（部門別）'!D92="","",'インポート_損益計算書（部門別）'!D92)</f>
        <v/>
      </c>
      <c r="F92" s="623" t="str">
        <f>IF('インポート_損益計算書（部門別）'!E92="","",'インポート_損益計算書（部門別）'!E92)</f>
        <v/>
      </c>
      <c r="G92" t="str">
        <f>IF('インポート_損益計算書（部門別）'!F92="","",'インポート_損益計算書（部門別）'!F92)</f>
        <v/>
      </c>
    </row>
    <row r="93" spans="1:7">
      <c r="A93" t="str">
        <f t="shared" si="1"/>
        <v/>
      </c>
      <c r="B93" t="str">
        <f>IF('インポート_損益計算書（部門別）'!A93="","",'インポート_損益計算書（部門別）'!A93)</f>
        <v/>
      </c>
      <c r="C93" t="str">
        <f>IF('インポート_損益計算書（部門別）'!B93="","",'インポート_損益計算書（部門別）'!B93)</f>
        <v/>
      </c>
      <c r="D93" s="623" t="str">
        <f>IF('インポート_損益計算書（部門別）'!C93="","",'インポート_損益計算書（部門別）'!C93)</f>
        <v/>
      </c>
      <c r="E93" s="623" t="str">
        <f>IF('インポート_損益計算書（部門別）'!D93="","",'インポート_損益計算書（部門別）'!D93)</f>
        <v/>
      </c>
      <c r="F93" s="623" t="str">
        <f>IF('インポート_損益計算書（部門別）'!E93="","",'インポート_損益計算書（部門別）'!E93)</f>
        <v/>
      </c>
      <c r="G93" t="str">
        <f>IF('インポート_損益計算書（部門別）'!F93="","",'インポート_損益計算書（部門別）'!F93)</f>
        <v/>
      </c>
    </row>
    <row r="94" spans="1:7">
      <c r="A94" t="str">
        <f t="shared" si="1"/>
        <v/>
      </c>
      <c r="B94" t="str">
        <f>IF('インポート_損益計算書（部門別）'!A94="","",'インポート_損益計算書（部門別）'!A94)</f>
        <v/>
      </c>
      <c r="C94" t="str">
        <f>IF('インポート_損益計算書（部門別）'!B94="","",'インポート_損益計算書（部門別）'!B94)</f>
        <v/>
      </c>
      <c r="D94" s="623" t="str">
        <f>IF('インポート_損益計算書（部門別）'!C94="","",'インポート_損益計算書（部門別）'!C94)</f>
        <v/>
      </c>
      <c r="E94" s="623" t="str">
        <f>IF('インポート_損益計算書（部門別）'!D94="","",'インポート_損益計算書（部門別）'!D94)</f>
        <v/>
      </c>
      <c r="F94" s="623" t="str">
        <f>IF('インポート_損益計算書（部門別）'!E94="","",'インポート_損益計算書（部門別）'!E94)</f>
        <v/>
      </c>
      <c r="G94" t="str">
        <f>IF('インポート_損益計算書（部門別）'!F94="","",'インポート_損益計算書（部門別）'!F94)</f>
        <v/>
      </c>
    </row>
    <row r="95" spans="1:7">
      <c r="A95" t="str">
        <f t="shared" si="1"/>
        <v/>
      </c>
      <c r="B95" t="str">
        <f>IF('インポート_損益計算書（部門別）'!A95="","",'インポート_損益計算書（部門別）'!A95)</f>
        <v/>
      </c>
      <c r="C95" t="str">
        <f>IF('インポート_損益計算書（部門別）'!B95="","",'インポート_損益計算書（部門別）'!B95)</f>
        <v/>
      </c>
      <c r="D95" s="623" t="str">
        <f>IF('インポート_損益計算書（部門別）'!C95="","",'インポート_損益計算書（部門別）'!C95)</f>
        <v/>
      </c>
      <c r="E95" s="623" t="str">
        <f>IF('インポート_損益計算書（部門別）'!D95="","",'インポート_損益計算書（部門別）'!D95)</f>
        <v/>
      </c>
      <c r="F95" s="623" t="str">
        <f>IF('インポート_損益計算書（部門別）'!E95="","",'インポート_損益計算書（部門別）'!E95)</f>
        <v/>
      </c>
      <c r="G95" t="str">
        <f>IF('インポート_損益計算書（部門別）'!F95="","",'インポート_損益計算書（部門別）'!F95)</f>
        <v/>
      </c>
    </row>
    <row r="96" spans="1:7">
      <c r="A96" t="str">
        <f t="shared" si="1"/>
        <v/>
      </c>
      <c r="B96" t="str">
        <f>IF('インポート_損益計算書（部門別）'!A96="","",'インポート_損益計算書（部門別）'!A96)</f>
        <v/>
      </c>
      <c r="C96" t="str">
        <f>IF('インポート_損益計算書（部門別）'!B96="","",'インポート_損益計算書（部門別）'!B96)</f>
        <v/>
      </c>
      <c r="D96" s="623" t="str">
        <f>IF('インポート_損益計算書（部門別）'!C96="","",'インポート_損益計算書（部門別）'!C96)</f>
        <v/>
      </c>
      <c r="E96" s="623" t="str">
        <f>IF('インポート_損益計算書（部門別）'!D96="","",'インポート_損益計算書（部門別）'!D96)</f>
        <v/>
      </c>
      <c r="F96" s="623" t="str">
        <f>IF('インポート_損益計算書（部門別）'!E96="","",'インポート_損益計算書（部門別）'!E96)</f>
        <v/>
      </c>
      <c r="G96" t="str">
        <f>IF('インポート_損益計算書（部門別）'!F96="","",'インポート_損益計算書（部門別）'!F96)</f>
        <v/>
      </c>
    </row>
    <row r="97" spans="1:7">
      <c r="A97" t="str">
        <f t="shared" si="1"/>
        <v/>
      </c>
      <c r="B97" t="str">
        <f>IF('インポート_損益計算書（部門別）'!A97="","",'インポート_損益計算書（部門別）'!A97)</f>
        <v/>
      </c>
      <c r="C97" t="str">
        <f>IF('インポート_損益計算書（部門別）'!B97="","",'インポート_損益計算書（部門別）'!B97)</f>
        <v/>
      </c>
      <c r="D97" s="623" t="str">
        <f>IF('インポート_損益計算書（部門別）'!C97="","",'インポート_損益計算書（部門別）'!C97)</f>
        <v/>
      </c>
      <c r="E97" s="623" t="str">
        <f>IF('インポート_損益計算書（部門別）'!D97="","",'インポート_損益計算書（部門別）'!D97)</f>
        <v/>
      </c>
      <c r="F97" s="623" t="str">
        <f>IF('インポート_損益計算書（部門別）'!E97="","",'インポート_損益計算書（部門別）'!E97)</f>
        <v/>
      </c>
      <c r="G97" t="str">
        <f>IF('インポート_損益計算書（部門別）'!F97="","",'インポート_損益計算書（部門別）'!F97)</f>
        <v/>
      </c>
    </row>
    <row r="98" spans="1:7">
      <c r="A98" t="str">
        <f t="shared" si="1"/>
        <v/>
      </c>
      <c r="B98" t="str">
        <f>IF('インポート_損益計算書（部門別）'!A98="","",'インポート_損益計算書（部門別）'!A98)</f>
        <v/>
      </c>
      <c r="C98" t="str">
        <f>IF('インポート_損益計算書（部門別）'!B98="","",'インポート_損益計算書（部門別）'!B98)</f>
        <v/>
      </c>
      <c r="D98" s="623" t="str">
        <f>IF('インポート_損益計算書（部門別）'!C98="","",'インポート_損益計算書（部門別）'!C98)</f>
        <v/>
      </c>
      <c r="E98" s="623" t="str">
        <f>IF('インポート_損益計算書（部門別）'!D98="","",'インポート_損益計算書（部門別）'!D98)</f>
        <v/>
      </c>
      <c r="F98" s="623" t="str">
        <f>IF('インポート_損益計算書（部門別）'!E98="","",'インポート_損益計算書（部門別）'!E98)</f>
        <v/>
      </c>
      <c r="G98" t="str">
        <f>IF('インポート_損益計算書（部門別）'!F98="","",'インポート_損益計算書（部門別）'!F98)</f>
        <v/>
      </c>
    </row>
    <row r="99" spans="1:7">
      <c r="A99" t="str">
        <f t="shared" si="1"/>
        <v/>
      </c>
      <c r="B99" t="str">
        <f>IF('インポート_損益計算書（部門別）'!A99="","",'インポート_損益計算書（部門別）'!A99)</f>
        <v/>
      </c>
      <c r="C99" t="str">
        <f>IF('インポート_損益計算書（部門別）'!B99="","",'インポート_損益計算書（部門別）'!B99)</f>
        <v/>
      </c>
      <c r="D99" s="623" t="str">
        <f>IF('インポート_損益計算書（部門別）'!C99="","",'インポート_損益計算書（部門別）'!C99)</f>
        <v/>
      </c>
      <c r="E99" s="623" t="str">
        <f>IF('インポート_損益計算書（部門別）'!D99="","",'インポート_損益計算書（部門別）'!D99)</f>
        <v/>
      </c>
      <c r="F99" s="623" t="str">
        <f>IF('インポート_損益計算書（部門別）'!E99="","",'インポート_損益計算書（部門別）'!E99)</f>
        <v/>
      </c>
      <c r="G99" t="str">
        <f>IF('インポート_損益計算書（部門別）'!F99="","",'インポート_損益計算書（部門別）'!F99)</f>
        <v/>
      </c>
    </row>
    <row r="100" spans="1:7">
      <c r="A100" t="str">
        <f t="shared" si="1"/>
        <v/>
      </c>
      <c r="B100" t="str">
        <f>IF('インポート_損益計算書（部門別）'!A100="","",'インポート_損益計算書（部門別）'!A100)</f>
        <v/>
      </c>
      <c r="C100" t="str">
        <f>IF('インポート_損益計算書（部門別）'!B100="","",'インポート_損益計算書（部門別）'!B100)</f>
        <v/>
      </c>
      <c r="D100" s="623" t="str">
        <f>IF('インポート_損益計算書（部門別）'!C100="","",'インポート_損益計算書（部門別）'!C100)</f>
        <v/>
      </c>
      <c r="E100" s="623" t="str">
        <f>IF('インポート_損益計算書（部門別）'!D100="","",'インポート_損益計算書（部門別）'!D100)</f>
        <v/>
      </c>
      <c r="F100" s="623" t="str">
        <f>IF('インポート_損益計算書（部門別）'!E100="","",'インポート_損益計算書（部門別）'!E100)</f>
        <v/>
      </c>
      <c r="G100" t="str">
        <f>IF('インポート_損益計算書（部門別）'!F100="","",'インポート_損益計算書（部門別）'!F100)</f>
        <v/>
      </c>
    </row>
    <row r="101" spans="1:7">
      <c r="A101" t="str">
        <f t="shared" si="1"/>
        <v/>
      </c>
      <c r="B101" t="str">
        <f>IF('インポート_損益計算書（部門別）'!A101="","",'インポート_損益計算書（部門別）'!A101)</f>
        <v/>
      </c>
      <c r="C101" t="str">
        <f>IF('インポート_損益計算書（部門別）'!B101="","",'インポート_損益計算書（部門別）'!B101)</f>
        <v/>
      </c>
      <c r="D101" s="623" t="str">
        <f>IF('インポート_損益計算書（部門別）'!C101="","",'インポート_損益計算書（部門別）'!C101)</f>
        <v/>
      </c>
      <c r="E101" s="623" t="str">
        <f>IF('インポート_損益計算書（部門別）'!D101="","",'インポート_損益計算書（部門別）'!D101)</f>
        <v/>
      </c>
      <c r="F101" s="623" t="str">
        <f>IF('インポート_損益計算書（部門別）'!E101="","",'インポート_損益計算書（部門別）'!E101)</f>
        <v/>
      </c>
      <c r="G101" t="str">
        <f>IF('インポート_損益計算書（部門別）'!F101="","",'インポート_損益計算書（部門別）'!F101)</f>
        <v/>
      </c>
    </row>
    <row r="102" spans="1:7">
      <c r="A102" t="str">
        <f t="shared" si="1"/>
        <v/>
      </c>
      <c r="B102" t="str">
        <f>IF('インポート_損益計算書（部門別）'!A102="","",'インポート_損益計算書（部門別）'!A102)</f>
        <v/>
      </c>
      <c r="C102" t="str">
        <f>IF('インポート_損益計算書（部門別）'!B102="","",'インポート_損益計算書（部門別）'!B102)</f>
        <v/>
      </c>
      <c r="D102" s="623" t="str">
        <f>IF('インポート_損益計算書（部門別）'!C102="","",'インポート_損益計算書（部門別）'!C102)</f>
        <v/>
      </c>
      <c r="E102" s="623" t="str">
        <f>IF('インポート_損益計算書（部門別）'!D102="","",'インポート_損益計算書（部門別）'!D102)</f>
        <v/>
      </c>
      <c r="F102" s="623" t="str">
        <f>IF('インポート_損益計算書（部門別）'!E102="","",'インポート_損益計算書（部門別）'!E102)</f>
        <v/>
      </c>
      <c r="G102" t="str">
        <f>IF('インポート_損益計算書（部門別）'!F102="","",'インポート_損益計算書（部門別）'!F102)</f>
        <v/>
      </c>
    </row>
    <row r="103" spans="1:7">
      <c r="A103" t="str">
        <f t="shared" si="1"/>
        <v/>
      </c>
      <c r="B103" t="str">
        <f>IF('インポート_損益計算書（部門別）'!A103="","",'インポート_損益計算書（部門別）'!A103)</f>
        <v/>
      </c>
      <c r="C103" t="str">
        <f>IF('インポート_損益計算書（部門別）'!B103="","",'インポート_損益計算書（部門別）'!B103)</f>
        <v/>
      </c>
      <c r="D103" s="623" t="str">
        <f>IF('インポート_損益計算書（部門別）'!C103="","",'インポート_損益計算書（部門別）'!C103)</f>
        <v/>
      </c>
      <c r="E103" s="623" t="str">
        <f>IF('インポート_損益計算書（部門別）'!D103="","",'インポート_損益計算書（部門別）'!D103)</f>
        <v/>
      </c>
      <c r="F103" s="623" t="str">
        <f>IF('インポート_損益計算書（部門別）'!E103="","",'インポート_損益計算書（部門別）'!E103)</f>
        <v/>
      </c>
      <c r="G103" t="str">
        <f>IF('インポート_損益計算書（部門別）'!F103="","",'インポート_損益計算書（部門別）'!F103)</f>
        <v/>
      </c>
    </row>
    <row r="104" spans="1:7">
      <c r="A104" t="str">
        <f t="shared" si="1"/>
        <v/>
      </c>
      <c r="B104" t="str">
        <f>IF('インポート_損益計算書（部門別）'!A104="","",'インポート_損益計算書（部門別）'!A104)</f>
        <v/>
      </c>
      <c r="C104" t="str">
        <f>IF('インポート_損益計算書（部門別）'!B104="","",'インポート_損益計算書（部門別）'!B104)</f>
        <v/>
      </c>
      <c r="D104" s="623" t="str">
        <f>IF('インポート_損益計算書（部門別）'!C104="","",'インポート_損益計算書（部門別）'!C104)</f>
        <v/>
      </c>
      <c r="E104" s="623" t="str">
        <f>IF('インポート_損益計算書（部門別）'!D104="","",'インポート_損益計算書（部門別）'!D104)</f>
        <v/>
      </c>
      <c r="F104" s="623" t="str">
        <f>IF('インポート_損益計算書（部門別）'!E104="","",'インポート_損益計算書（部門別）'!E104)</f>
        <v/>
      </c>
      <c r="G104" t="str">
        <f>IF('インポート_損益計算書（部門別）'!F104="","",'インポート_損益計算書（部門別）'!F104)</f>
        <v/>
      </c>
    </row>
    <row r="105" spans="1:7">
      <c r="A105" t="str">
        <f t="shared" si="1"/>
        <v/>
      </c>
      <c r="B105" t="str">
        <f>IF('インポート_損益計算書（部門別）'!A105="","",'インポート_損益計算書（部門別）'!A105)</f>
        <v/>
      </c>
      <c r="C105" t="str">
        <f>IF('インポート_損益計算書（部門別）'!B105="","",'インポート_損益計算書（部門別）'!B105)</f>
        <v/>
      </c>
      <c r="D105" s="623" t="str">
        <f>IF('インポート_損益計算書（部門別）'!C105="","",'インポート_損益計算書（部門別）'!C105)</f>
        <v/>
      </c>
      <c r="E105" s="623" t="str">
        <f>IF('インポート_損益計算書（部門別）'!D105="","",'インポート_損益計算書（部門別）'!D105)</f>
        <v/>
      </c>
      <c r="F105" s="623" t="str">
        <f>IF('インポート_損益計算書（部門別）'!E105="","",'インポート_損益計算書（部門別）'!E105)</f>
        <v/>
      </c>
      <c r="G105" t="str">
        <f>IF('インポート_損益計算書（部門別）'!F105="","",'インポート_損益計算書（部門別）'!F105)</f>
        <v/>
      </c>
    </row>
    <row r="106" spans="1:7">
      <c r="A106" t="str">
        <f t="shared" si="1"/>
        <v/>
      </c>
      <c r="B106" t="str">
        <f>IF('インポート_損益計算書（部門別）'!A106="","",'インポート_損益計算書（部門別）'!A106)</f>
        <v/>
      </c>
      <c r="C106" t="str">
        <f>IF('インポート_損益計算書（部門別）'!B106="","",'インポート_損益計算書（部門別）'!B106)</f>
        <v/>
      </c>
      <c r="D106" s="623" t="str">
        <f>IF('インポート_損益計算書（部門別）'!C106="","",'インポート_損益計算書（部門別）'!C106)</f>
        <v/>
      </c>
      <c r="E106" s="623" t="str">
        <f>IF('インポート_損益計算書（部門別）'!D106="","",'インポート_損益計算書（部門別）'!D106)</f>
        <v/>
      </c>
      <c r="F106" s="623" t="str">
        <f>IF('インポート_損益計算書（部門別）'!E106="","",'インポート_損益計算書（部門別）'!E106)</f>
        <v/>
      </c>
      <c r="G106" t="str">
        <f>IF('インポート_損益計算書（部門別）'!F106="","",'インポート_損益計算書（部門別）'!F106)</f>
        <v/>
      </c>
    </row>
    <row r="107" spans="1:7">
      <c r="A107" t="str">
        <f t="shared" si="1"/>
        <v/>
      </c>
      <c r="B107" t="str">
        <f>IF('インポート_損益計算書（部門別）'!A107="","",'インポート_損益計算書（部門別）'!A107)</f>
        <v/>
      </c>
      <c r="C107" t="str">
        <f>IF('インポート_損益計算書（部門別）'!B107="","",'インポート_損益計算書（部門別）'!B107)</f>
        <v/>
      </c>
      <c r="D107" s="623" t="str">
        <f>IF('インポート_損益計算書（部門別）'!C107="","",'インポート_損益計算書（部門別）'!C107)</f>
        <v/>
      </c>
      <c r="E107" s="623" t="str">
        <f>IF('インポート_損益計算書（部門別）'!D107="","",'インポート_損益計算書（部門別）'!D107)</f>
        <v/>
      </c>
      <c r="F107" s="623" t="str">
        <f>IF('インポート_損益計算書（部門別）'!E107="","",'インポート_損益計算書（部門別）'!E107)</f>
        <v/>
      </c>
      <c r="G107" t="str">
        <f>IF('インポート_損益計算書（部門別）'!F107="","",'インポート_損益計算書（部門別）'!F107)</f>
        <v/>
      </c>
    </row>
    <row r="108" spans="1:7">
      <c r="A108" t="str">
        <f t="shared" si="1"/>
        <v/>
      </c>
      <c r="B108" t="str">
        <f>IF('インポート_損益計算書（部門別）'!A108="","",'インポート_損益計算書（部門別）'!A108)</f>
        <v/>
      </c>
      <c r="C108" t="str">
        <f>IF('インポート_損益計算書（部門別）'!B108="","",'インポート_損益計算書（部門別）'!B108)</f>
        <v/>
      </c>
      <c r="D108" s="623" t="str">
        <f>IF('インポート_損益計算書（部門別）'!C108="","",'インポート_損益計算書（部門別）'!C108)</f>
        <v/>
      </c>
      <c r="E108" s="623" t="str">
        <f>IF('インポート_損益計算書（部門別）'!D108="","",'インポート_損益計算書（部門別）'!D108)</f>
        <v/>
      </c>
      <c r="F108" s="623" t="str">
        <f>IF('インポート_損益計算書（部門別）'!E108="","",'インポート_損益計算書（部門別）'!E108)</f>
        <v/>
      </c>
      <c r="G108" t="str">
        <f>IF('インポート_損益計算書（部門別）'!F108="","",'インポート_損益計算書（部門別）'!F108)</f>
        <v/>
      </c>
    </row>
    <row r="109" spans="1:7">
      <c r="A109" t="str">
        <f t="shared" si="1"/>
        <v/>
      </c>
      <c r="B109" t="str">
        <f>IF('インポート_損益計算書（部門別）'!A109="","",'インポート_損益計算書（部門別）'!A109)</f>
        <v/>
      </c>
      <c r="C109" t="str">
        <f>IF('インポート_損益計算書（部門別）'!B109="","",'インポート_損益計算書（部門別）'!B109)</f>
        <v/>
      </c>
      <c r="D109" s="623" t="str">
        <f>IF('インポート_損益計算書（部門別）'!C109="","",'インポート_損益計算書（部門別）'!C109)</f>
        <v/>
      </c>
      <c r="E109" s="623" t="str">
        <f>IF('インポート_損益計算書（部門別）'!D109="","",'インポート_損益計算書（部門別）'!D109)</f>
        <v/>
      </c>
      <c r="F109" s="623" t="str">
        <f>IF('インポート_損益計算書（部門別）'!E109="","",'インポート_損益計算書（部門別）'!E109)</f>
        <v/>
      </c>
      <c r="G109" t="str">
        <f>IF('インポート_損益計算書（部門別）'!F109="","",'インポート_損益計算書（部門別）'!F109)</f>
        <v/>
      </c>
    </row>
    <row r="110" spans="1:7">
      <c r="A110" t="str">
        <f t="shared" si="1"/>
        <v/>
      </c>
      <c r="B110" t="str">
        <f>IF('インポート_損益計算書（部門別）'!A110="","",'インポート_損益計算書（部門別）'!A110)</f>
        <v/>
      </c>
      <c r="C110" t="str">
        <f>IF('インポート_損益計算書（部門別）'!B110="","",'インポート_損益計算書（部門別）'!B110)</f>
        <v/>
      </c>
      <c r="D110" s="623" t="str">
        <f>IF('インポート_損益計算書（部門別）'!C110="","",'インポート_損益計算書（部門別）'!C110)</f>
        <v/>
      </c>
      <c r="E110" s="623" t="str">
        <f>IF('インポート_損益計算書（部門別）'!D110="","",'インポート_損益計算書（部門別）'!D110)</f>
        <v/>
      </c>
      <c r="F110" s="623" t="str">
        <f>IF('インポート_損益計算書（部門別）'!E110="","",'インポート_損益計算書（部門別）'!E110)</f>
        <v/>
      </c>
      <c r="G110" t="str">
        <f>IF('インポート_損益計算書（部門別）'!F110="","",'インポート_損益計算書（部門別）'!F110)</f>
        <v/>
      </c>
    </row>
    <row r="111" spans="1:7">
      <c r="A111" t="str">
        <f t="shared" si="1"/>
        <v/>
      </c>
      <c r="B111" t="str">
        <f>IF('インポート_損益計算書（部門別）'!A111="","",'インポート_損益計算書（部門別）'!A111)</f>
        <v/>
      </c>
      <c r="C111" t="str">
        <f>IF('インポート_損益計算書（部門別）'!B111="","",'インポート_損益計算書（部門別）'!B111)</f>
        <v/>
      </c>
      <c r="D111" s="623" t="str">
        <f>IF('インポート_損益計算書（部門別）'!C111="","",'インポート_損益計算書（部門別）'!C111)</f>
        <v/>
      </c>
      <c r="E111" s="623" t="str">
        <f>IF('インポート_損益計算書（部門別）'!D111="","",'インポート_損益計算書（部門別）'!D111)</f>
        <v/>
      </c>
      <c r="F111" s="623" t="str">
        <f>IF('インポート_損益計算書（部門別）'!E111="","",'インポート_損益計算書（部門別）'!E111)</f>
        <v/>
      </c>
      <c r="G111" t="str">
        <f>IF('インポート_損益計算書（部門別）'!F111="","",'インポート_損益計算書（部門別）'!F111)</f>
        <v/>
      </c>
    </row>
    <row r="112" spans="1:7">
      <c r="A112" t="str">
        <f t="shared" si="1"/>
        <v/>
      </c>
      <c r="B112" t="str">
        <f>IF('インポート_損益計算書（部門別）'!A112="","",'インポート_損益計算書（部門別）'!A112)</f>
        <v/>
      </c>
      <c r="C112" t="str">
        <f>IF('インポート_損益計算書（部門別）'!B112="","",'インポート_損益計算書（部門別）'!B112)</f>
        <v/>
      </c>
      <c r="D112" s="623" t="str">
        <f>IF('インポート_損益計算書（部門別）'!C112="","",'インポート_損益計算書（部門別）'!C112)</f>
        <v/>
      </c>
      <c r="E112" s="623" t="str">
        <f>IF('インポート_損益計算書（部門別）'!D112="","",'インポート_損益計算書（部門別）'!D112)</f>
        <v/>
      </c>
      <c r="F112" s="623" t="str">
        <f>IF('インポート_損益計算書（部門別）'!E112="","",'インポート_損益計算書（部門別）'!E112)</f>
        <v/>
      </c>
      <c r="G112" t="str">
        <f>IF('インポート_損益計算書（部門別）'!F112="","",'インポート_損益計算書（部門別）'!F112)</f>
        <v/>
      </c>
    </row>
    <row r="113" spans="1:7">
      <c r="A113" t="str">
        <f t="shared" si="1"/>
        <v/>
      </c>
      <c r="B113" t="str">
        <f>IF('インポート_損益計算書（部門別）'!A113="","",'インポート_損益計算書（部門別）'!A113)</f>
        <v/>
      </c>
      <c r="C113" t="str">
        <f>IF('インポート_損益計算書（部門別）'!B113="","",'インポート_損益計算書（部門別）'!B113)</f>
        <v/>
      </c>
      <c r="D113" s="623" t="str">
        <f>IF('インポート_損益計算書（部門別）'!C113="","",'インポート_損益計算書（部門別）'!C113)</f>
        <v/>
      </c>
      <c r="E113" s="623" t="str">
        <f>IF('インポート_損益計算書（部門別）'!D113="","",'インポート_損益計算書（部門別）'!D113)</f>
        <v/>
      </c>
      <c r="F113" s="623" t="str">
        <f>IF('インポート_損益計算書（部門別）'!E113="","",'インポート_損益計算書（部門別）'!E113)</f>
        <v/>
      </c>
      <c r="G113" t="str">
        <f>IF('インポート_損益計算書（部門別）'!F113="","",'インポート_損益計算書（部門別）'!F113)</f>
        <v/>
      </c>
    </row>
    <row r="114" spans="1:7">
      <c r="A114" t="str">
        <f t="shared" si="1"/>
        <v/>
      </c>
      <c r="B114" t="str">
        <f>IF('インポート_損益計算書（部門別）'!A114="","",'インポート_損益計算書（部門別）'!A114)</f>
        <v/>
      </c>
      <c r="C114" t="str">
        <f>IF('インポート_損益計算書（部門別）'!B114="","",'インポート_損益計算書（部門別）'!B114)</f>
        <v/>
      </c>
      <c r="D114" s="623" t="str">
        <f>IF('インポート_損益計算書（部門別）'!C114="","",'インポート_損益計算書（部門別）'!C114)</f>
        <v/>
      </c>
      <c r="E114" s="623" t="str">
        <f>IF('インポート_損益計算書（部門別）'!D114="","",'インポート_損益計算書（部門別）'!D114)</f>
        <v/>
      </c>
      <c r="F114" s="623" t="str">
        <f>IF('インポート_損益計算書（部門別）'!E114="","",'インポート_損益計算書（部門別）'!E114)</f>
        <v/>
      </c>
      <c r="G114" t="str">
        <f>IF('インポート_損益計算書（部門別）'!F114="","",'インポート_損益計算書（部門別）'!F114)</f>
        <v/>
      </c>
    </row>
    <row r="115" spans="1:7">
      <c r="A115" t="str">
        <f t="shared" si="1"/>
        <v/>
      </c>
      <c r="B115" t="str">
        <f>IF('インポート_損益計算書（部門別）'!A115="","",'インポート_損益計算書（部門別）'!A115)</f>
        <v/>
      </c>
      <c r="C115" t="str">
        <f>IF('インポート_損益計算書（部門別）'!B115="","",'インポート_損益計算書（部門別）'!B115)</f>
        <v/>
      </c>
      <c r="D115" s="623" t="str">
        <f>IF('インポート_損益計算書（部門別）'!C115="","",'インポート_損益計算書（部門別）'!C115)</f>
        <v/>
      </c>
      <c r="E115" s="623" t="str">
        <f>IF('インポート_損益計算書（部門別）'!D115="","",'インポート_損益計算書（部門別）'!D115)</f>
        <v/>
      </c>
      <c r="F115" s="623" t="str">
        <f>IF('インポート_損益計算書（部門別）'!E115="","",'インポート_損益計算書（部門別）'!E115)</f>
        <v/>
      </c>
      <c r="G115" t="str">
        <f>IF('インポート_損益計算書（部門別）'!F115="","",'インポート_損益計算書（部門別）'!F115)</f>
        <v/>
      </c>
    </row>
    <row r="116" spans="1:7">
      <c r="A116" t="str">
        <f t="shared" si="1"/>
        <v/>
      </c>
      <c r="B116" t="str">
        <f>IF('インポート_損益計算書（部門別）'!A116="","",'インポート_損益計算書（部門別）'!A116)</f>
        <v/>
      </c>
      <c r="C116" t="str">
        <f>IF('インポート_損益計算書（部門別）'!B116="","",'インポート_損益計算書（部門別）'!B116)</f>
        <v/>
      </c>
      <c r="D116" s="623" t="str">
        <f>IF('インポート_損益計算書（部門別）'!C116="","",'インポート_損益計算書（部門別）'!C116)</f>
        <v/>
      </c>
      <c r="E116" s="623" t="str">
        <f>IF('インポート_損益計算書（部門別）'!D116="","",'インポート_損益計算書（部門別）'!D116)</f>
        <v/>
      </c>
      <c r="F116" s="623" t="str">
        <f>IF('インポート_損益計算書（部門別）'!E116="","",'インポート_損益計算書（部門別）'!E116)</f>
        <v/>
      </c>
      <c r="G116" t="str">
        <f>IF('インポート_損益計算書（部門別）'!F116="","",'インポート_損益計算書（部門別）'!F116)</f>
        <v/>
      </c>
    </row>
    <row r="117" spans="1:7">
      <c r="A117" t="str">
        <f t="shared" si="1"/>
        <v/>
      </c>
      <c r="B117" t="str">
        <f>IF('インポート_損益計算書（部門別）'!A117="","",'インポート_損益計算書（部門別）'!A117)</f>
        <v/>
      </c>
      <c r="C117" t="str">
        <f>IF('インポート_損益計算書（部門別）'!B117="","",'インポート_損益計算書（部門別）'!B117)</f>
        <v/>
      </c>
      <c r="D117" s="623" t="str">
        <f>IF('インポート_損益計算書（部門別）'!C117="","",'インポート_損益計算書（部門別）'!C117)</f>
        <v/>
      </c>
      <c r="E117" s="623" t="str">
        <f>IF('インポート_損益計算書（部門別）'!D117="","",'インポート_損益計算書（部門別）'!D117)</f>
        <v/>
      </c>
      <c r="F117" s="623" t="str">
        <f>IF('インポート_損益計算書（部門別）'!E117="","",'インポート_損益計算書（部門別）'!E117)</f>
        <v/>
      </c>
      <c r="G117" t="str">
        <f>IF('インポート_損益計算書（部門別）'!F117="","",'インポート_損益計算書（部門別）'!F117)</f>
        <v/>
      </c>
    </row>
    <row r="118" spans="1:7">
      <c r="A118" t="str">
        <f t="shared" si="1"/>
        <v/>
      </c>
      <c r="B118" t="str">
        <f>IF('インポート_損益計算書（部門別）'!A118="","",'インポート_損益計算書（部門別）'!A118)</f>
        <v/>
      </c>
      <c r="C118" t="str">
        <f>IF('インポート_損益計算書（部門別）'!B118="","",'インポート_損益計算書（部門別）'!B118)</f>
        <v/>
      </c>
      <c r="D118" s="623" t="str">
        <f>IF('インポート_損益計算書（部門別）'!C118="","",'インポート_損益計算書（部門別）'!C118)</f>
        <v/>
      </c>
      <c r="E118" s="623" t="str">
        <f>IF('インポート_損益計算書（部門別）'!D118="","",'インポート_損益計算書（部門別）'!D118)</f>
        <v/>
      </c>
      <c r="F118" s="623" t="str">
        <f>IF('インポート_損益計算書（部門別）'!E118="","",'インポート_損益計算書（部門別）'!E118)</f>
        <v/>
      </c>
      <c r="G118" t="str">
        <f>IF('インポート_損益計算書（部門別）'!F118="","",'インポート_損益計算書（部門別）'!F118)</f>
        <v/>
      </c>
    </row>
    <row r="119" spans="1:7">
      <c r="A119" t="str">
        <f t="shared" si="1"/>
        <v/>
      </c>
      <c r="B119" t="str">
        <f>IF('インポート_損益計算書（部門別）'!A119="","",'インポート_損益計算書（部門別）'!A119)</f>
        <v/>
      </c>
      <c r="C119" t="str">
        <f>IF('インポート_損益計算書（部門別）'!B119="","",'インポート_損益計算書（部門別）'!B119)</f>
        <v/>
      </c>
      <c r="D119" s="623" t="str">
        <f>IF('インポート_損益計算書（部門別）'!C119="","",'インポート_損益計算書（部門別）'!C119)</f>
        <v/>
      </c>
      <c r="E119" s="623" t="str">
        <f>IF('インポート_損益計算書（部門別）'!D119="","",'インポート_損益計算書（部門別）'!D119)</f>
        <v/>
      </c>
      <c r="F119" s="623" t="str">
        <f>IF('インポート_損益計算書（部門別）'!E119="","",'インポート_損益計算書（部門別）'!E119)</f>
        <v/>
      </c>
      <c r="G119" t="str">
        <f>IF('インポート_損益計算書（部門別）'!F119="","",'インポート_損益計算書（部門別）'!F119)</f>
        <v/>
      </c>
    </row>
    <row r="120" spans="1:7">
      <c r="A120" t="str">
        <f t="shared" si="1"/>
        <v/>
      </c>
      <c r="B120" t="str">
        <f>IF('インポート_損益計算書（部門別）'!A120="","",'インポート_損益計算書（部門別）'!A120)</f>
        <v/>
      </c>
      <c r="C120" t="str">
        <f>IF('インポート_損益計算書（部門別）'!B120="","",'インポート_損益計算書（部門別）'!B120)</f>
        <v/>
      </c>
      <c r="D120" s="623" t="str">
        <f>IF('インポート_損益計算書（部門別）'!C120="","",'インポート_損益計算書（部門別）'!C120)</f>
        <v/>
      </c>
      <c r="E120" s="623" t="str">
        <f>IF('インポート_損益計算書（部門別）'!D120="","",'インポート_損益計算書（部門別）'!D120)</f>
        <v/>
      </c>
      <c r="F120" s="623" t="str">
        <f>IF('インポート_損益計算書（部門別）'!E120="","",'インポート_損益計算書（部門別）'!E120)</f>
        <v/>
      </c>
      <c r="G120" t="str">
        <f>IF('インポート_損益計算書（部門別）'!F120="","",'インポート_損益計算書（部門別）'!F120)</f>
        <v/>
      </c>
    </row>
    <row r="121" spans="1:7">
      <c r="A121" t="str">
        <f t="shared" si="1"/>
        <v/>
      </c>
      <c r="B121" t="str">
        <f>IF('インポート_損益計算書（部門別）'!A121="","",'インポート_損益計算書（部門別）'!A121)</f>
        <v/>
      </c>
      <c r="C121" t="str">
        <f>IF('インポート_損益計算書（部門別）'!B121="","",'インポート_損益計算書（部門別）'!B121)</f>
        <v/>
      </c>
      <c r="D121" s="623" t="str">
        <f>IF('インポート_損益計算書（部門別）'!C121="","",'インポート_損益計算書（部門別）'!C121)</f>
        <v/>
      </c>
      <c r="E121" s="623" t="str">
        <f>IF('インポート_損益計算書（部門別）'!D121="","",'インポート_損益計算書（部門別）'!D121)</f>
        <v/>
      </c>
      <c r="F121" s="623" t="str">
        <f>IF('インポート_損益計算書（部門別）'!E121="","",'インポート_損益計算書（部門別）'!E121)</f>
        <v/>
      </c>
      <c r="G121" t="str">
        <f>IF('インポート_損益計算書（部門別）'!F121="","",'インポート_損益計算書（部門別）'!F121)</f>
        <v/>
      </c>
    </row>
    <row r="122" spans="1:7">
      <c r="A122" t="str">
        <f t="shared" si="1"/>
        <v/>
      </c>
      <c r="B122" t="str">
        <f>IF('インポート_損益計算書（部門別）'!A122="","",'インポート_損益計算書（部門別）'!A122)</f>
        <v/>
      </c>
      <c r="C122" t="str">
        <f>IF('インポート_損益計算書（部門別）'!B122="","",'インポート_損益計算書（部門別）'!B122)</f>
        <v/>
      </c>
      <c r="D122" s="623" t="str">
        <f>IF('インポート_損益計算書（部門別）'!C122="","",'インポート_損益計算書（部門別）'!C122)</f>
        <v/>
      </c>
      <c r="E122" s="623" t="str">
        <f>IF('インポート_損益計算書（部門別）'!D122="","",'インポート_損益計算書（部門別）'!D122)</f>
        <v/>
      </c>
      <c r="F122" s="623" t="str">
        <f>IF('インポート_損益計算書（部門別）'!E122="","",'インポート_損益計算書（部門別）'!E122)</f>
        <v/>
      </c>
      <c r="G122" t="str">
        <f>IF('インポート_損益計算書（部門別）'!F122="","",'インポート_損益計算書（部門別）'!F122)</f>
        <v/>
      </c>
    </row>
    <row r="123" spans="1:7">
      <c r="A123" t="str">
        <f t="shared" si="1"/>
        <v/>
      </c>
      <c r="B123" t="str">
        <f>IF('インポート_損益計算書（部門別）'!A123="","",'インポート_損益計算書（部門別）'!A123)</f>
        <v/>
      </c>
      <c r="C123" t="str">
        <f>IF('インポート_損益計算書（部門別）'!B123="","",'インポート_損益計算書（部門別）'!B123)</f>
        <v/>
      </c>
      <c r="D123" s="623" t="str">
        <f>IF('インポート_損益計算書（部門別）'!C123="","",'インポート_損益計算書（部門別）'!C123)</f>
        <v/>
      </c>
      <c r="E123" s="623" t="str">
        <f>IF('インポート_損益計算書（部門別）'!D123="","",'インポート_損益計算書（部門別）'!D123)</f>
        <v/>
      </c>
      <c r="F123" s="623" t="str">
        <f>IF('インポート_損益計算書（部門別）'!E123="","",'インポート_損益計算書（部門別）'!E123)</f>
        <v/>
      </c>
      <c r="G123" t="str">
        <f>IF('インポート_損益計算書（部門別）'!F123="","",'インポート_損益計算書（部門別）'!F123)</f>
        <v/>
      </c>
    </row>
    <row r="124" spans="1:7">
      <c r="A124" t="str">
        <f t="shared" si="1"/>
        <v/>
      </c>
      <c r="B124" t="str">
        <f>IF('インポート_損益計算書（部門別）'!A124="","",'インポート_損益計算書（部門別）'!A124)</f>
        <v/>
      </c>
      <c r="C124" t="str">
        <f>IF('インポート_損益計算書（部門別）'!B124="","",'インポート_損益計算書（部門別）'!B124)</f>
        <v/>
      </c>
      <c r="D124" s="623" t="str">
        <f>IF('インポート_損益計算書（部門別）'!C124="","",'インポート_損益計算書（部門別）'!C124)</f>
        <v/>
      </c>
      <c r="E124" s="623" t="str">
        <f>IF('インポート_損益計算書（部門別）'!D124="","",'インポート_損益計算書（部門別）'!D124)</f>
        <v/>
      </c>
      <c r="F124" s="623" t="str">
        <f>IF('インポート_損益計算書（部門別）'!E124="","",'インポート_損益計算書（部門別）'!E124)</f>
        <v/>
      </c>
      <c r="G124" t="str">
        <f>IF('インポート_損益計算書（部門別）'!F124="","",'インポート_損益計算書（部門別）'!F124)</f>
        <v/>
      </c>
    </row>
    <row r="125" spans="1:7">
      <c r="A125" t="str">
        <f t="shared" si="1"/>
        <v/>
      </c>
      <c r="B125" t="str">
        <f>IF('インポート_損益計算書（部門別）'!A125="","",'インポート_損益計算書（部門別）'!A125)</f>
        <v/>
      </c>
      <c r="C125" t="str">
        <f>IF('インポート_損益計算書（部門別）'!B125="","",'インポート_損益計算書（部門別）'!B125)</f>
        <v/>
      </c>
      <c r="D125" s="623" t="str">
        <f>IF('インポート_損益計算書（部門別）'!C125="","",'インポート_損益計算書（部門別）'!C125)</f>
        <v/>
      </c>
      <c r="E125" s="623" t="str">
        <f>IF('インポート_損益計算書（部門別）'!D125="","",'インポート_損益計算書（部門別）'!D125)</f>
        <v/>
      </c>
      <c r="F125" s="623" t="str">
        <f>IF('インポート_損益計算書（部門別）'!E125="","",'インポート_損益計算書（部門別）'!E125)</f>
        <v/>
      </c>
      <c r="G125" t="str">
        <f>IF('インポート_損益計算書（部門別）'!F125="","",'インポート_損益計算書（部門別）'!F125)</f>
        <v/>
      </c>
    </row>
    <row r="126" spans="1:7">
      <c r="A126" t="str">
        <f t="shared" si="1"/>
        <v/>
      </c>
      <c r="B126" t="str">
        <f>IF('インポート_損益計算書（部門別）'!A126="","",'インポート_損益計算書（部門別）'!A126)</f>
        <v/>
      </c>
      <c r="C126" t="str">
        <f>IF('インポート_損益計算書（部門別）'!B126="","",'インポート_損益計算書（部門別）'!B126)</f>
        <v/>
      </c>
      <c r="D126" s="623" t="str">
        <f>IF('インポート_損益計算書（部門別）'!C126="","",'インポート_損益計算書（部門別）'!C126)</f>
        <v/>
      </c>
      <c r="E126" s="623" t="str">
        <f>IF('インポート_損益計算書（部門別）'!D126="","",'インポート_損益計算書（部門別）'!D126)</f>
        <v/>
      </c>
      <c r="F126" s="623" t="str">
        <f>IF('インポート_損益計算書（部門別）'!E126="","",'インポート_損益計算書（部門別）'!E126)</f>
        <v/>
      </c>
      <c r="G126" t="str">
        <f>IF('インポート_損益計算書（部門別）'!F126="","",'インポート_損益計算書（部門別）'!F126)</f>
        <v/>
      </c>
    </row>
    <row r="127" spans="1:7">
      <c r="A127" t="str">
        <f t="shared" si="1"/>
        <v/>
      </c>
      <c r="B127" t="str">
        <f>IF('インポート_損益計算書（部門別）'!A127="","",'インポート_損益計算書（部門別）'!A127)</f>
        <v/>
      </c>
      <c r="C127" t="str">
        <f>IF('インポート_損益計算書（部門別）'!B127="","",'インポート_損益計算書（部門別）'!B127)</f>
        <v/>
      </c>
      <c r="D127" s="623" t="str">
        <f>IF('インポート_損益計算書（部門別）'!C127="","",'インポート_損益計算書（部門別）'!C127)</f>
        <v/>
      </c>
      <c r="E127" s="623" t="str">
        <f>IF('インポート_損益計算書（部門別）'!D127="","",'インポート_損益計算書（部門別）'!D127)</f>
        <v/>
      </c>
      <c r="F127" s="623" t="str">
        <f>IF('インポート_損益計算書（部門別）'!E127="","",'インポート_損益計算書（部門別）'!E127)</f>
        <v/>
      </c>
      <c r="G127" t="str">
        <f>IF('インポート_損益計算書（部門別）'!F127="","",'インポート_損益計算書（部門別）'!F127)</f>
        <v/>
      </c>
    </row>
    <row r="128" spans="1:7">
      <c r="A128" t="str">
        <f t="shared" si="1"/>
        <v/>
      </c>
      <c r="B128" t="str">
        <f>IF('インポート_損益計算書（部門別）'!A128="","",'インポート_損益計算書（部門別）'!A128)</f>
        <v/>
      </c>
      <c r="C128" t="str">
        <f>IF('インポート_損益計算書（部門別）'!B128="","",'インポート_損益計算書（部門別）'!B128)</f>
        <v/>
      </c>
      <c r="D128" s="623" t="str">
        <f>IF('インポート_損益計算書（部門別）'!C128="","",'インポート_損益計算書（部門別）'!C128)</f>
        <v/>
      </c>
      <c r="E128" s="623" t="str">
        <f>IF('インポート_損益計算書（部門別）'!D128="","",'インポート_損益計算書（部門別）'!D128)</f>
        <v/>
      </c>
      <c r="F128" s="623" t="str">
        <f>IF('インポート_損益計算書（部門別）'!E128="","",'インポート_損益計算書（部門別）'!E128)</f>
        <v/>
      </c>
      <c r="G128" t="str">
        <f>IF('インポート_損益計算書（部門別）'!F128="","",'インポート_損益計算書（部門別）'!F128)</f>
        <v/>
      </c>
    </row>
    <row r="129" spans="1:7">
      <c r="A129" t="str">
        <f t="shared" si="1"/>
        <v/>
      </c>
      <c r="B129" t="str">
        <f>IF('インポート_損益計算書（部門別）'!A129="","",'インポート_損益計算書（部門別）'!A129)</f>
        <v/>
      </c>
      <c r="C129" t="str">
        <f>IF('インポート_損益計算書（部門別）'!B129="","",'インポート_損益計算書（部門別）'!B129)</f>
        <v/>
      </c>
      <c r="D129" s="623" t="str">
        <f>IF('インポート_損益計算書（部門別）'!C129="","",'インポート_損益計算書（部門別）'!C129)</f>
        <v/>
      </c>
      <c r="E129" s="623" t="str">
        <f>IF('インポート_損益計算書（部門別）'!D129="","",'インポート_損益計算書（部門別）'!D129)</f>
        <v/>
      </c>
      <c r="F129" s="623" t="str">
        <f>IF('インポート_損益計算書（部門別）'!E129="","",'インポート_損益計算書（部門別）'!E129)</f>
        <v/>
      </c>
      <c r="G129" t="str">
        <f>IF('インポート_損益計算書（部門別）'!F129="","",'インポート_損益計算書（部門別）'!F129)</f>
        <v/>
      </c>
    </row>
    <row r="130" spans="1:7">
      <c r="A130" t="str">
        <f t="shared" si="1"/>
        <v/>
      </c>
      <c r="B130" t="str">
        <f>IF('インポート_損益計算書（部門別）'!A130="","",'インポート_損益計算書（部門別）'!A130)</f>
        <v/>
      </c>
      <c r="C130" t="str">
        <f>IF('インポート_損益計算書（部門別）'!B130="","",'インポート_損益計算書（部門別）'!B130)</f>
        <v/>
      </c>
      <c r="D130" s="623" t="str">
        <f>IF('インポート_損益計算書（部門別）'!C130="","",'インポート_損益計算書（部門別）'!C130)</f>
        <v/>
      </c>
      <c r="E130" s="623" t="str">
        <f>IF('インポート_損益計算書（部門別）'!D130="","",'インポート_損益計算書（部門別）'!D130)</f>
        <v/>
      </c>
      <c r="F130" s="623" t="str">
        <f>IF('インポート_損益計算書（部門別）'!E130="","",'インポート_損益計算書（部門別）'!E130)</f>
        <v/>
      </c>
      <c r="G130" t="str">
        <f>IF('インポート_損益計算書（部門別）'!F130="","",'インポート_損益計算書（部門別）'!F130)</f>
        <v/>
      </c>
    </row>
    <row r="131" spans="1:7">
      <c r="A131" t="str">
        <f t="shared" ref="A131:A194" si="2">CONCATENATE(B131,C131)</f>
        <v/>
      </c>
      <c r="B131" t="str">
        <f>IF('インポート_損益計算書（部門別）'!A131="","",'インポート_損益計算書（部門別）'!A131)</f>
        <v/>
      </c>
      <c r="C131" t="str">
        <f>IF('インポート_損益計算書（部門別）'!B131="","",'インポート_損益計算書（部門別）'!B131)</f>
        <v/>
      </c>
      <c r="D131" s="623" t="str">
        <f>IF('インポート_損益計算書（部門別）'!C131="","",'インポート_損益計算書（部門別）'!C131)</f>
        <v/>
      </c>
      <c r="E131" s="623" t="str">
        <f>IF('インポート_損益計算書（部門別）'!D131="","",'インポート_損益計算書（部門別）'!D131)</f>
        <v/>
      </c>
      <c r="F131" s="623" t="str">
        <f>IF('インポート_損益計算書（部門別）'!E131="","",'インポート_損益計算書（部門別）'!E131)</f>
        <v/>
      </c>
      <c r="G131" t="str">
        <f>IF('インポート_損益計算書（部門別）'!F131="","",'インポート_損益計算書（部門別）'!F131)</f>
        <v/>
      </c>
    </row>
    <row r="132" spans="1:7">
      <c r="A132" t="str">
        <f t="shared" si="2"/>
        <v/>
      </c>
      <c r="B132" t="str">
        <f>IF('インポート_損益計算書（部門別）'!A132="","",'インポート_損益計算書（部門別）'!A132)</f>
        <v/>
      </c>
      <c r="C132" t="str">
        <f>IF('インポート_損益計算書（部門別）'!B132="","",'インポート_損益計算書（部門別）'!B132)</f>
        <v/>
      </c>
      <c r="D132" s="623" t="str">
        <f>IF('インポート_損益計算書（部門別）'!C132="","",'インポート_損益計算書（部門別）'!C132)</f>
        <v/>
      </c>
      <c r="E132" s="623" t="str">
        <f>IF('インポート_損益計算書（部門別）'!D132="","",'インポート_損益計算書（部門別）'!D132)</f>
        <v/>
      </c>
      <c r="F132" s="623" t="str">
        <f>IF('インポート_損益計算書（部門別）'!E132="","",'インポート_損益計算書（部門別）'!E132)</f>
        <v/>
      </c>
      <c r="G132" t="str">
        <f>IF('インポート_損益計算書（部門別）'!F132="","",'インポート_損益計算書（部門別）'!F132)</f>
        <v/>
      </c>
    </row>
    <row r="133" spans="1:7">
      <c r="A133" t="str">
        <f t="shared" si="2"/>
        <v/>
      </c>
      <c r="B133" t="str">
        <f>IF('インポート_損益計算書（部門別）'!A133="","",'インポート_損益計算書（部門別）'!A133)</f>
        <v/>
      </c>
      <c r="C133" t="str">
        <f>IF('インポート_損益計算書（部門別）'!B133="","",'インポート_損益計算書（部門別）'!B133)</f>
        <v/>
      </c>
      <c r="D133" s="623" t="str">
        <f>IF('インポート_損益計算書（部門別）'!C133="","",'インポート_損益計算書（部門別）'!C133)</f>
        <v/>
      </c>
      <c r="E133" s="623" t="str">
        <f>IF('インポート_損益計算書（部門別）'!D133="","",'インポート_損益計算書（部門別）'!D133)</f>
        <v/>
      </c>
      <c r="F133" s="623" t="str">
        <f>IF('インポート_損益計算書（部門別）'!E133="","",'インポート_損益計算書（部門別）'!E133)</f>
        <v/>
      </c>
      <c r="G133" t="str">
        <f>IF('インポート_損益計算書（部門別）'!F133="","",'インポート_損益計算書（部門別）'!F133)</f>
        <v/>
      </c>
    </row>
    <row r="134" spans="1:7">
      <c r="A134" t="str">
        <f t="shared" si="2"/>
        <v/>
      </c>
      <c r="B134" t="str">
        <f>IF('インポート_損益計算書（部門別）'!A134="","",'インポート_損益計算書（部門別）'!A134)</f>
        <v/>
      </c>
      <c r="C134" t="str">
        <f>IF('インポート_損益計算書（部門別）'!B134="","",'インポート_損益計算書（部門別）'!B134)</f>
        <v/>
      </c>
      <c r="D134" s="623" t="str">
        <f>IF('インポート_損益計算書（部門別）'!C134="","",'インポート_損益計算書（部門別）'!C134)</f>
        <v/>
      </c>
      <c r="E134" s="623" t="str">
        <f>IF('インポート_損益計算書（部門別）'!D134="","",'インポート_損益計算書（部門別）'!D134)</f>
        <v/>
      </c>
      <c r="F134" s="623" t="str">
        <f>IF('インポート_損益計算書（部門別）'!E134="","",'インポート_損益計算書（部門別）'!E134)</f>
        <v/>
      </c>
      <c r="G134" t="str">
        <f>IF('インポート_損益計算書（部門別）'!F134="","",'インポート_損益計算書（部門別）'!F134)</f>
        <v/>
      </c>
    </row>
    <row r="135" spans="1:7">
      <c r="A135" t="str">
        <f t="shared" si="2"/>
        <v/>
      </c>
      <c r="B135" t="str">
        <f>IF('インポート_損益計算書（部門別）'!A135="","",'インポート_損益計算書（部門別）'!A135)</f>
        <v/>
      </c>
      <c r="C135" t="str">
        <f>IF('インポート_損益計算書（部門別）'!B135="","",'インポート_損益計算書（部門別）'!B135)</f>
        <v/>
      </c>
      <c r="D135" s="623" t="str">
        <f>IF('インポート_損益計算書（部門別）'!C135="","",'インポート_損益計算書（部門別）'!C135)</f>
        <v/>
      </c>
      <c r="E135" s="623" t="str">
        <f>IF('インポート_損益計算書（部門別）'!D135="","",'インポート_損益計算書（部門別）'!D135)</f>
        <v/>
      </c>
      <c r="F135" s="623" t="str">
        <f>IF('インポート_損益計算書（部門別）'!E135="","",'インポート_損益計算書（部門別）'!E135)</f>
        <v/>
      </c>
      <c r="G135" t="str">
        <f>IF('インポート_損益計算書（部門別）'!F135="","",'インポート_損益計算書（部門別）'!F135)</f>
        <v/>
      </c>
    </row>
    <row r="136" spans="1:7">
      <c r="A136" t="str">
        <f t="shared" si="2"/>
        <v/>
      </c>
      <c r="B136" t="str">
        <f>IF('インポート_損益計算書（部門別）'!A136="","",'インポート_損益計算書（部門別）'!A136)</f>
        <v/>
      </c>
      <c r="C136" t="str">
        <f>IF('インポート_損益計算書（部門別）'!B136="","",'インポート_損益計算書（部門別）'!B136)</f>
        <v/>
      </c>
      <c r="D136" s="623" t="str">
        <f>IF('インポート_損益計算書（部門別）'!C136="","",'インポート_損益計算書（部門別）'!C136)</f>
        <v/>
      </c>
      <c r="E136" s="623" t="str">
        <f>IF('インポート_損益計算書（部門別）'!D136="","",'インポート_損益計算書（部門別）'!D136)</f>
        <v/>
      </c>
      <c r="F136" s="623" t="str">
        <f>IF('インポート_損益計算書（部門別）'!E136="","",'インポート_損益計算書（部門別）'!E136)</f>
        <v/>
      </c>
      <c r="G136" t="str">
        <f>IF('インポート_損益計算書（部門別）'!F136="","",'インポート_損益計算書（部門別）'!F136)</f>
        <v/>
      </c>
    </row>
    <row r="137" spans="1:7">
      <c r="A137" t="str">
        <f t="shared" si="2"/>
        <v/>
      </c>
      <c r="B137" t="str">
        <f>IF('インポート_損益計算書（部門別）'!A137="","",'インポート_損益計算書（部門別）'!A137)</f>
        <v/>
      </c>
      <c r="C137" t="str">
        <f>IF('インポート_損益計算書（部門別）'!B137="","",'インポート_損益計算書（部門別）'!B137)</f>
        <v/>
      </c>
      <c r="D137" s="623" t="str">
        <f>IF('インポート_損益計算書（部門別）'!C137="","",'インポート_損益計算書（部門別）'!C137)</f>
        <v/>
      </c>
      <c r="E137" s="623" t="str">
        <f>IF('インポート_損益計算書（部門別）'!D137="","",'インポート_損益計算書（部門別）'!D137)</f>
        <v/>
      </c>
      <c r="F137" s="623" t="str">
        <f>IF('インポート_損益計算書（部門別）'!E137="","",'インポート_損益計算書（部門別）'!E137)</f>
        <v/>
      </c>
      <c r="G137" t="str">
        <f>IF('インポート_損益計算書（部門別）'!F137="","",'インポート_損益計算書（部門別）'!F137)</f>
        <v/>
      </c>
    </row>
    <row r="138" spans="1:7">
      <c r="A138" t="str">
        <f t="shared" si="2"/>
        <v/>
      </c>
      <c r="B138" t="str">
        <f>IF('インポート_損益計算書（部門別）'!A138="","",'インポート_損益計算書（部門別）'!A138)</f>
        <v/>
      </c>
      <c r="C138" t="str">
        <f>IF('インポート_損益計算書（部門別）'!B138="","",'インポート_損益計算書（部門別）'!B138)</f>
        <v/>
      </c>
      <c r="D138" s="623" t="str">
        <f>IF('インポート_損益計算書（部門別）'!C138="","",'インポート_損益計算書（部門別）'!C138)</f>
        <v/>
      </c>
      <c r="E138" s="623" t="str">
        <f>IF('インポート_損益計算書（部門別）'!D138="","",'インポート_損益計算書（部門別）'!D138)</f>
        <v/>
      </c>
      <c r="F138" s="623" t="str">
        <f>IF('インポート_損益計算書（部門別）'!E138="","",'インポート_損益計算書（部門別）'!E138)</f>
        <v/>
      </c>
      <c r="G138" t="str">
        <f>IF('インポート_損益計算書（部門別）'!F138="","",'インポート_損益計算書（部門別）'!F138)</f>
        <v/>
      </c>
    </row>
    <row r="139" spans="1:7">
      <c r="A139" t="str">
        <f t="shared" si="2"/>
        <v/>
      </c>
      <c r="B139" t="str">
        <f>IF('インポート_損益計算書（部門別）'!A139="","",'インポート_損益計算書（部門別）'!A139)</f>
        <v/>
      </c>
      <c r="C139" t="str">
        <f>IF('インポート_損益計算書（部門別）'!B139="","",'インポート_損益計算書（部門別）'!B139)</f>
        <v/>
      </c>
      <c r="D139" s="623" t="str">
        <f>IF('インポート_損益計算書（部門別）'!C139="","",'インポート_損益計算書（部門別）'!C139)</f>
        <v/>
      </c>
      <c r="E139" s="623" t="str">
        <f>IF('インポート_損益計算書（部門別）'!D139="","",'インポート_損益計算書（部門別）'!D139)</f>
        <v/>
      </c>
      <c r="F139" s="623" t="str">
        <f>IF('インポート_損益計算書（部門別）'!E139="","",'インポート_損益計算書（部門別）'!E139)</f>
        <v/>
      </c>
      <c r="G139" t="str">
        <f>IF('インポート_損益計算書（部門別）'!F139="","",'インポート_損益計算書（部門別）'!F139)</f>
        <v/>
      </c>
    </row>
    <row r="140" spans="1:7">
      <c r="A140" t="str">
        <f t="shared" si="2"/>
        <v/>
      </c>
      <c r="B140" t="str">
        <f>IF('インポート_損益計算書（部門別）'!A140="","",'インポート_損益計算書（部門別）'!A140)</f>
        <v/>
      </c>
      <c r="C140" t="str">
        <f>IF('インポート_損益計算書（部門別）'!B140="","",'インポート_損益計算書（部門別）'!B140)</f>
        <v/>
      </c>
      <c r="D140" s="623" t="str">
        <f>IF('インポート_損益計算書（部門別）'!C140="","",'インポート_損益計算書（部門別）'!C140)</f>
        <v/>
      </c>
      <c r="E140" s="623" t="str">
        <f>IF('インポート_損益計算書（部門別）'!D140="","",'インポート_損益計算書（部門別）'!D140)</f>
        <v/>
      </c>
      <c r="F140" s="623" t="str">
        <f>IF('インポート_損益計算書（部門別）'!E140="","",'インポート_損益計算書（部門別）'!E140)</f>
        <v/>
      </c>
      <c r="G140" t="str">
        <f>IF('インポート_損益計算書（部門別）'!F140="","",'インポート_損益計算書（部門別）'!F140)</f>
        <v/>
      </c>
    </row>
    <row r="141" spans="1:7">
      <c r="A141" t="str">
        <f t="shared" si="2"/>
        <v/>
      </c>
      <c r="B141" t="str">
        <f>IF('インポート_損益計算書（部門別）'!A141="","",'インポート_損益計算書（部門別）'!A141)</f>
        <v/>
      </c>
      <c r="C141" t="str">
        <f>IF('インポート_損益計算書（部門別）'!B141="","",'インポート_損益計算書（部門別）'!B141)</f>
        <v/>
      </c>
      <c r="D141" s="623" t="str">
        <f>IF('インポート_損益計算書（部門別）'!C141="","",'インポート_損益計算書（部門別）'!C141)</f>
        <v/>
      </c>
      <c r="E141" s="623" t="str">
        <f>IF('インポート_損益計算書（部門別）'!D141="","",'インポート_損益計算書（部門別）'!D141)</f>
        <v/>
      </c>
      <c r="F141" s="623" t="str">
        <f>IF('インポート_損益計算書（部門別）'!E141="","",'インポート_損益計算書（部門別）'!E141)</f>
        <v/>
      </c>
      <c r="G141" t="str">
        <f>IF('インポート_損益計算書（部門別）'!F141="","",'インポート_損益計算書（部門別）'!F141)</f>
        <v/>
      </c>
    </row>
    <row r="142" spans="1:7">
      <c r="A142" t="str">
        <f t="shared" si="2"/>
        <v/>
      </c>
      <c r="B142" t="str">
        <f>IF('インポート_損益計算書（部門別）'!A142="","",'インポート_損益計算書（部門別）'!A142)</f>
        <v/>
      </c>
      <c r="C142" t="str">
        <f>IF('インポート_損益計算書（部門別）'!B142="","",'インポート_損益計算書（部門別）'!B142)</f>
        <v/>
      </c>
      <c r="D142" s="623" t="str">
        <f>IF('インポート_損益計算書（部門別）'!C142="","",'インポート_損益計算書（部門別）'!C142)</f>
        <v/>
      </c>
      <c r="E142" s="623" t="str">
        <f>IF('インポート_損益計算書（部門別）'!D142="","",'インポート_損益計算書（部門別）'!D142)</f>
        <v/>
      </c>
      <c r="F142" s="623" t="str">
        <f>IF('インポート_損益計算書（部門別）'!E142="","",'インポート_損益計算書（部門別）'!E142)</f>
        <v/>
      </c>
      <c r="G142" t="str">
        <f>IF('インポート_損益計算書（部門別）'!F142="","",'インポート_損益計算書（部門別）'!F142)</f>
        <v/>
      </c>
    </row>
    <row r="143" spans="1:7">
      <c r="A143" t="str">
        <f t="shared" si="2"/>
        <v/>
      </c>
      <c r="B143" t="str">
        <f>IF('インポート_損益計算書（部門別）'!A143="","",'インポート_損益計算書（部門別）'!A143)</f>
        <v/>
      </c>
      <c r="C143" t="str">
        <f>IF('インポート_損益計算書（部門別）'!B143="","",'インポート_損益計算書（部門別）'!B143)</f>
        <v/>
      </c>
      <c r="D143" s="623" t="str">
        <f>IF('インポート_損益計算書（部門別）'!C143="","",'インポート_損益計算書（部門別）'!C143)</f>
        <v/>
      </c>
      <c r="E143" s="623" t="str">
        <f>IF('インポート_損益計算書（部門別）'!D143="","",'インポート_損益計算書（部門別）'!D143)</f>
        <v/>
      </c>
      <c r="F143" s="623" t="str">
        <f>IF('インポート_損益計算書（部門別）'!E143="","",'インポート_損益計算書（部門別）'!E143)</f>
        <v/>
      </c>
      <c r="G143" t="str">
        <f>IF('インポート_損益計算書（部門別）'!F143="","",'インポート_損益計算書（部門別）'!F143)</f>
        <v/>
      </c>
    </row>
    <row r="144" spans="1:7">
      <c r="A144" t="str">
        <f t="shared" si="2"/>
        <v/>
      </c>
      <c r="B144" t="str">
        <f>IF('インポート_損益計算書（部門別）'!A144="","",'インポート_損益計算書（部門別）'!A144)</f>
        <v/>
      </c>
      <c r="C144" t="str">
        <f>IF('インポート_損益計算書（部門別）'!B144="","",'インポート_損益計算書（部門別）'!B144)</f>
        <v/>
      </c>
      <c r="D144" s="623" t="str">
        <f>IF('インポート_損益計算書（部門別）'!C144="","",'インポート_損益計算書（部門別）'!C144)</f>
        <v/>
      </c>
      <c r="E144" s="623" t="str">
        <f>IF('インポート_損益計算書（部門別）'!D144="","",'インポート_損益計算書（部門別）'!D144)</f>
        <v/>
      </c>
      <c r="F144" s="623" t="str">
        <f>IF('インポート_損益計算書（部門別）'!E144="","",'インポート_損益計算書（部門別）'!E144)</f>
        <v/>
      </c>
      <c r="G144" t="str">
        <f>IF('インポート_損益計算書（部門別）'!F144="","",'インポート_損益計算書（部門別）'!F144)</f>
        <v/>
      </c>
    </row>
    <row r="145" spans="1:7">
      <c r="A145" t="str">
        <f t="shared" si="2"/>
        <v/>
      </c>
      <c r="B145" t="str">
        <f>IF('インポート_損益計算書（部門別）'!A145="","",'インポート_損益計算書（部門別）'!A145)</f>
        <v/>
      </c>
      <c r="C145" t="str">
        <f>IF('インポート_損益計算書（部門別）'!B145="","",'インポート_損益計算書（部門別）'!B145)</f>
        <v/>
      </c>
      <c r="D145" s="623" t="str">
        <f>IF('インポート_損益計算書（部門別）'!C145="","",'インポート_損益計算書（部門別）'!C145)</f>
        <v/>
      </c>
      <c r="E145" s="623" t="str">
        <f>IF('インポート_損益計算書（部門別）'!D145="","",'インポート_損益計算書（部門別）'!D145)</f>
        <v/>
      </c>
      <c r="F145" s="623" t="str">
        <f>IF('インポート_損益計算書（部門別）'!E145="","",'インポート_損益計算書（部門別）'!E145)</f>
        <v/>
      </c>
      <c r="G145" t="str">
        <f>IF('インポート_損益計算書（部門別）'!F145="","",'インポート_損益計算書（部門別）'!F145)</f>
        <v/>
      </c>
    </row>
    <row r="146" spans="1:7">
      <c r="A146" t="str">
        <f t="shared" si="2"/>
        <v/>
      </c>
      <c r="B146" t="str">
        <f>IF('インポート_損益計算書（部門別）'!A146="","",'インポート_損益計算書（部門別）'!A146)</f>
        <v/>
      </c>
      <c r="C146" t="str">
        <f>IF('インポート_損益計算書（部門別）'!B146="","",'インポート_損益計算書（部門別）'!B146)</f>
        <v/>
      </c>
      <c r="D146" s="623" t="str">
        <f>IF('インポート_損益計算書（部門別）'!C146="","",'インポート_損益計算書（部門別）'!C146)</f>
        <v/>
      </c>
      <c r="E146" s="623" t="str">
        <f>IF('インポート_損益計算書（部門別）'!D146="","",'インポート_損益計算書（部門別）'!D146)</f>
        <v/>
      </c>
      <c r="F146" s="623" t="str">
        <f>IF('インポート_損益計算書（部門別）'!E146="","",'インポート_損益計算書（部門別）'!E146)</f>
        <v/>
      </c>
      <c r="G146" t="str">
        <f>IF('インポート_損益計算書（部門別）'!F146="","",'インポート_損益計算書（部門別）'!F146)</f>
        <v/>
      </c>
    </row>
    <row r="147" spans="1:7">
      <c r="A147" t="str">
        <f t="shared" si="2"/>
        <v/>
      </c>
      <c r="B147" t="str">
        <f>IF('インポート_損益計算書（部門別）'!A147="","",'インポート_損益計算書（部門別）'!A147)</f>
        <v/>
      </c>
      <c r="C147" t="str">
        <f>IF('インポート_損益計算書（部門別）'!B147="","",'インポート_損益計算書（部門別）'!B147)</f>
        <v/>
      </c>
      <c r="D147" s="623" t="str">
        <f>IF('インポート_損益計算書（部門別）'!C147="","",'インポート_損益計算書（部門別）'!C147)</f>
        <v/>
      </c>
      <c r="E147" s="623" t="str">
        <f>IF('インポート_損益計算書（部門別）'!D147="","",'インポート_損益計算書（部門別）'!D147)</f>
        <v/>
      </c>
      <c r="F147" s="623" t="str">
        <f>IF('インポート_損益計算書（部門別）'!E147="","",'インポート_損益計算書（部門別）'!E147)</f>
        <v/>
      </c>
      <c r="G147" t="str">
        <f>IF('インポート_損益計算書（部門別）'!F147="","",'インポート_損益計算書（部門別）'!F147)</f>
        <v/>
      </c>
    </row>
    <row r="148" spans="1:7">
      <c r="A148" t="str">
        <f t="shared" si="2"/>
        <v/>
      </c>
      <c r="B148" t="str">
        <f>IF('インポート_損益計算書（部門別）'!A148="","",'インポート_損益計算書（部門別）'!A148)</f>
        <v/>
      </c>
      <c r="C148" t="str">
        <f>IF('インポート_損益計算書（部門別）'!B148="","",'インポート_損益計算書（部門別）'!B148)</f>
        <v/>
      </c>
      <c r="D148" s="623" t="str">
        <f>IF('インポート_損益計算書（部門別）'!C148="","",'インポート_損益計算書（部門別）'!C148)</f>
        <v/>
      </c>
      <c r="E148" s="623" t="str">
        <f>IF('インポート_損益計算書（部門別）'!D148="","",'インポート_損益計算書（部門別）'!D148)</f>
        <v/>
      </c>
      <c r="F148" s="623" t="str">
        <f>IF('インポート_損益計算書（部門別）'!E148="","",'インポート_損益計算書（部門別）'!E148)</f>
        <v/>
      </c>
      <c r="G148" t="str">
        <f>IF('インポート_損益計算書（部門別）'!F148="","",'インポート_損益計算書（部門別）'!F148)</f>
        <v/>
      </c>
    </row>
    <row r="149" spans="1:7">
      <c r="A149" t="str">
        <f t="shared" si="2"/>
        <v/>
      </c>
      <c r="B149" t="str">
        <f>IF('インポート_損益計算書（部門別）'!A149="","",'インポート_損益計算書（部門別）'!A149)</f>
        <v/>
      </c>
      <c r="C149" t="str">
        <f>IF('インポート_損益計算書（部門別）'!B149="","",'インポート_損益計算書（部門別）'!B149)</f>
        <v/>
      </c>
      <c r="D149" s="623" t="str">
        <f>IF('インポート_損益計算書（部門別）'!C149="","",'インポート_損益計算書（部門別）'!C149)</f>
        <v/>
      </c>
      <c r="E149" s="623" t="str">
        <f>IF('インポート_損益計算書（部門別）'!D149="","",'インポート_損益計算書（部門別）'!D149)</f>
        <v/>
      </c>
      <c r="F149" s="623" t="str">
        <f>IF('インポート_損益計算書（部門別）'!E149="","",'インポート_損益計算書（部門別）'!E149)</f>
        <v/>
      </c>
      <c r="G149" t="str">
        <f>IF('インポート_損益計算書（部門別）'!F149="","",'インポート_損益計算書（部門別）'!F149)</f>
        <v/>
      </c>
    </row>
    <row r="150" spans="1:7">
      <c r="A150" t="str">
        <f t="shared" si="2"/>
        <v/>
      </c>
      <c r="B150" t="str">
        <f>IF('インポート_損益計算書（部門別）'!A150="","",'インポート_損益計算書（部門別）'!A150)</f>
        <v/>
      </c>
      <c r="C150" t="str">
        <f>IF('インポート_損益計算書（部門別）'!B150="","",'インポート_損益計算書（部門別）'!B150)</f>
        <v/>
      </c>
      <c r="D150" s="623" t="str">
        <f>IF('インポート_損益計算書（部門別）'!C150="","",'インポート_損益計算書（部門別）'!C150)</f>
        <v/>
      </c>
      <c r="E150" s="623" t="str">
        <f>IF('インポート_損益計算書（部門別）'!D150="","",'インポート_損益計算書（部門別）'!D150)</f>
        <v/>
      </c>
      <c r="F150" s="623" t="str">
        <f>IF('インポート_損益計算書（部門別）'!E150="","",'インポート_損益計算書（部門別）'!E150)</f>
        <v/>
      </c>
      <c r="G150" t="str">
        <f>IF('インポート_損益計算書（部門別）'!F150="","",'インポート_損益計算書（部門別）'!F150)</f>
        <v/>
      </c>
    </row>
    <row r="151" spans="1:7">
      <c r="A151" t="str">
        <f t="shared" si="2"/>
        <v/>
      </c>
      <c r="B151" t="str">
        <f>IF('インポート_損益計算書（部門別）'!A151="","",'インポート_損益計算書（部門別）'!A151)</f>
        <v/>
      </c>
      <c r="C151" t="str">
        <f>IF('インポート_損益計算書（部門別）'!B151="","",'インポート_損益計算書（部門別）'!B151)</f>
        <v/>
      </c>
      <c r="D151" s="623" t="str">
        <f>IF('インポート_損益計算書（部門別）'!C151="","",'インポート_損益計算書（部門別）'!C151)</f>
        <v/>
      </c>
      <c r="E151" s="623" t="str">
        <f>IF('インポート_損益計算書（部門別）'!D151="","",'インポート_損益計算書（部門別）'!D151)</f>
        <v/>
      </c>
      <c r="F151" s="623" t="str">
        <f>IF('インポート_損益計算書（部門別）'!E151="","",'インポート_損益計算書（部門別）'!E151)</f>
        <v/>
      </c>
      <c r="G151" t="str">
        <f>IF('インポート_損益計算書（部門別）'!F151="","",'インポート_損益計算書（部門別）'!F151)</f>
        <v/>
      </c>
    </row>
    <row r="152" spans="1:7">
      <c r="A152" t="str">
        <f t="shared" si="2"/>
        <v/>
      </c>
      <c r="B152" t="str">
        <f>IF('インポート_損益計算書（部門別）'!A152="","",'インポート_損益計算書（部門別）'!A152)</f>
        <v/>
      </c>
      <c r="C152" t="str">
        <f>IF('インポート_損益計算書（部門別）'!B152="","",'インポート_損益計算書（部門別）'!B152)</f>
        <v/>
      </c>
      <c r="D152" s="623" t="str">
        <f>IF('インポート_損益計算書（部門別）'!C152="","",'インポート_損益計算書（部門別）'!C152)</f>
        <v/>
      </c>
      <c r="E152" s="623" t="str">
        <f>IF('インポート_損益計算書（部門別）'!D152="","",'インポート_損益計算書（部門別）'!D152)</f>
        <v/>
      </c>
      <c r="F152" s="623" t="str">
        <f>IF('インポート_損益計算書（部門別）'!E152="","",'インポート_損益計算書（部門別）'!E152)</f>
        <v/>
      </c>
      <c r="G152" t="str">
        <f>IF('インポート_損益計算書（部門別）'!F152="","",'インポート_損益計算書（部門別）'!F152)</f>
        <v/>
      </c>
    </row>
    <row r="153" spans="1:7">
      <c r="A153" t="str">
        <f t="shared" si="2"/>
        <v/>
      </c>
      <c r="B153" t="str">
        <f>IF('インポート_損益計算書（部門別）'!A153="","",'インポート_損益計算書（部門別）'!A153)</f>
        <v/>
      </c>
      <c r="C153" t="str">
        <f>IF('インポート_損益計算書（部門別）'!B153="","",'インポート_損益計算書（部門別）'!B153)</f>
        <v/>
      </c>
      <c r="D153" s="623" t="str">
        <f>IF('インポート_損益計算書（部門別）'!C153="","",'インポート_損益計算書（部門別）'!C153)</f>
        <v/>
      </c>
      <c r="E153" s="623" t="str">
        <f>IF('インポート_損益計算書（部門別）'!D153="","",'インポート_損益計算書（部門別）'!D153)</f>
        <v/>
      </c>
      <c r="F153" s="623" t="str">
        <f>IF('インポート_損益計算書（部門別）'!E153="","",'インポート_損益計算書（部門別）'!E153)</f>
        <v/>
      </c>
      <c r="G153" t="str">
        <f>IF('インポート_損益計算書（部門別）'!F153="","",'インポート_損益計算書（部門別）'!F153)</f>
        <v/>
      </c>
    </row>
    <row r="154" spans="1:7">
      <c r="A154" t="str">
        <f t="shared" si="2"/>
        <v/>
      </c>
      <c r="B154" t="str">
        <f>IF('インポート_損益計算書（部門別）'!A154="","",'インポート_損益計算書（部門別）'!A154)</f>
        <v/>
      </c>
      <c r="C154" t="str">
        <f>IF('インポート_損益計算書（部門別）'!B154="","",'インポート_損益計算書（部門別）'!B154)</f>
        <v/>
      </c>
      <c r="D154" s="623" t="str">
        <f>IF('インポート_損益計算書（部門別）'!C154="","",'インポート_損益計算書（部門別）'!C154)</f>
        <v/>
      </c>
      <c r="E154" s="623" t="str">
        <f>IF('インポート_損益計算書（部門別）'!D154="","",'インポート_損益計算書（部門別）'!D154)</f>
        <v/>
      </c>
      <c r="F154" s="623" t="str">
        <f>IF('インポート_損益計算書（部門別）'!E154="","",'インポート_損益計算書（部門別）'!E154)</f>
        <v/>
      </c>
      <c r="G154" t="str">
        <f>IF('インポート_損益計算書（部門別）'!F154="","",'インポート_損益計算書（部門別）'!F154)</f>
        <v/>
      </c>
    </row>
    <row r="155" spans="1:7">
      <c r="A155" t="str">
        <f t="shared" si="2"/>
        <v/>
      </c>
      <c r="B155" t="str">
        <f>IF('インポート_損益計算書（部門別）'!A155="","",'インポート_損益計算書（部門別）'!A155)</f>
        <v/>
      </c>
      <c r="C155" t="str">
        <f>IF('インポート_損益計算書（部門別）'!B155="","",'インポート_損益計算書（部門別）'!B155)</f>
        <v/>
      </c>
      <c r="D155" s="623" t="str">
        <f>IF('インポート_損益計算書（部門別）'!C155="","",'インポート_損益計算書（部門別）'!C155)</f>
        <v/>
      </c>
      <c r="E155" s="623" t="str">
        <f>IF('インポート_損益計算書（部門別）'!D155="","",'インポート_損益計算書（部門別）'!D155)</f>
        <v/>
      </c>
      <c r="F155" s="623" t="str">
        <f>IF('インポート_損益計算書（部門別）'!E155="","",'インポート_損益計算書（部門別）'!E155)</f>
        <v/>
      </c>
      <c r="G155" t="str">
        <f>IF('インポート_損益計算書（部門別）'!F155="","",'インポート_損益計算書（部門別）'!F155)</f>
        <v/>
      </c>
    </row>
    <row r="156" spans="1:7">
      <c r="A156" t="str">
        <f t="shared" si="2"/>
        <v/>
      </c>
      <c r="B156" t="str">
        <f>IF('インポート_損益計算書（部門別）'!A156="","",'インポート_損益計算書（部門別）'!A156)</f>
        <v/>
      </c>
      <c r="C156" t="str">
        <f>IF('インポート_損益計算書（部門別）'!B156="","",'インポート_損益計算書（部門別）'!B156)</f>
        <v/>
      </c>
      <c r="D156" s="623" t="str">
        <f>IF('インポート_損益計算書（部門別）'!C156="","",'インポート_損益計算書（部門別）'!C156)</f>
        <v/>
      </c>
      <c r="E156" s="623" t="str">
        <f>IF('インポート_損益計算書（部門別）'!D156="","",'インポート_損益計算書（部門別）'!D156)</f>
        <v/>
      </c>
      <c r="F156" s="623" t="str">
        <f>IF('インポート_損益計算書（部門別）'!E156="","",'インポート_損益計算書（部門別）'!E156)</f>
        <v/>
      </c>
      <c r="G156" t="str">
        <f>IF('インポート_損益計算書（部門別）'!F156="","",'インポート_損益計算書（部門別）'!F156)</f>
        <v/>
      </c>
    </row>
    <row r="157" spans="1:7">
      <c r="A157" t="str">
        <f t="shared" si="2"/>
        <v/>
      </c>
      <c r="B157" t="str">
        <f>IF('インポート_損益計算書（部門別）'!A157="","",'インポート_損益計算書（部門別）'!A157)</f>
        <v/>
      </c>
      <c r="C157" t="str">
        <f>IF('インポート_損益計算書（部門別）'!B157="","",'インポート_損益計算書（部門別）'!B157)</f>
        <v/>
      </c>
      <c r="D157" s="623" t="str">
        <f>IF('インポート_損益計算書（部門別）'!C157="","",'インポート_損益計算書（部門別）'!C157)</f>
        <v/>
      </c>
      <c r="E157" s="623" t="str">
        <f>IF('インポート_損益計算書（部門別）'!D157="","",'インポート_損益計算書（部門別）'!D157)</f>
        <v/>
      </c>
      <c r="F157" s="623" t="str">
        <f>IF('インポート_損益計算書（部門別）'!E157="","",'インポート_損益計算書（部門別）'!E157)</f>
        <v/>
      </c>
      <c r="G157" t="str">
        <f>IF('インポート_損益計算書（部門別）'!F157="","",'インポート_損益計算書（部門別）'!F157)</f>
        <v/>
      </c>
    </row>
    <row r="158" spans="1:7">
      <c r="A158" t="str">
        <f t="shared" si="2"/>
        <v/>
      </c>
      <c r="B158" t="str">
        <f>IF('インポート_損益計算書（部門別）'!A158="","",'インポート_損益計算書（部門別）'!A158)</f>
        <v/>
      </c>
      <c r="C158" t="str">
        <f>IF('インポート_損益計算書（部門別）'!B158="","",'インポート_損益計算書（部門別）'!B158)</f>
        <v/>
      </c>
      <c r="D158" s="623" t="str">
        <f>IF('インポート_損益計算書（部門別）'!C158="","",'インポート_損益計算書（部門別）'!C158)</f>
        <v/>
      </c>
      <c r="E158" s="623" t="str">
        <f>IF('インポート_損益計算書（部門別）'!D158="","",'インポート_損益計算書（部門別）'!D158)</f>
        <v/>
      </c>
      <c r="F158" s="623" t="str">
        <f>IF('インポート_損益計算書（部門別）'!E158="","",'インポート_損益計算書（部門別）'!E158)</f>
        <v/>
      </c>
      <c r="G158" t="str">
        <f>IF('インポート_損益計算書（部門別）'!F158="","",'インポート_損益計算書（部門別）'!F158)</f>
        <v/>
      </c>
    </row>
    <row r="159" spans="1:7">
      <c r="A159" t="str">
        <f t="shared" si="2"/>
        <v/>
      </c>
      <c r="B159" t="str">
        <f>IF('インポート_損益計算書（部門別）'!A159="","",'インポート_損益計算書（部門別）'!A159)</f>
        <v/>
      </c>
      <c r="C159" t="str">
        <f>IF('インポート_損益計算書（部門別）'!B159="","",'インポート_損益計算書（部門別）'!B159)</f>
        <v/>
      </c>
      <c r="D159" s="623" t="str">
        <f>IF('インポート_損益計算書（部門別）'!C159="","",'インポート_損益計算書（部門別）'!C159)</f>
        <v/>
      </c>
      <c r="E159" s="623" t="str">
        <f>IF('インポート_損益計算書（部門別）'!D159="","",'インポート_損益計算書（部門別）'!D159)</f>
        <v/>
      </c>
      <c r="F159" s="623" t="str">
        <f>IF('インポート_損益計算書（部門別）'!E159="","",'インポート_損益計算書（部門別）'!E159)</f>
        <v/>
      </c>
      <c r="G159" t="str">
        <f>IF('インポート_損益計算書（部門別）'!F159="","",'インポート_損益計算書（部門別）'!F159)</f>
        <v/>
      </c>
    </row>
    <row r="160" spans="1:7">
      <c r="A160" t="str">
        <f t="shared" si="2"/>
        <v/>
      </c>
      <c r="B160" t="str">
        <f>IF('インポート_損益計算書（部門別）'!A160="","",'インポート_損益計算書（部門別）'!A160)</f>
        <v/>
      </c>
      <c r="C160" t="str">
        <f>IF('インポート_損益計算書（部門別）'!B160="","",'インポート_損益計算書（部門別）'!B160)</f>
        <v/>
      </c>
      <c r="D160" s="623" t="str">
        <f>IF('インポート_損益計算書（部門別）'!C160="","",'インポート_損益計算書（部門別）'!C160)</f>
        <v/>
      </c>
      <c r="E160" s="623" t="str">
        <f>IF('インポート_損益計算書（部門別）'!D160="","",'インポート_損益計算書（部門別）'!D160)</f>
        <v/>
      </c>
      <c r="F160" s="623" t="str">
        <f>IF('インポート_損益計算書（部門別）'!E160="","",'インポート_損益計算書（部門別）'!E160)</f>
        <v/>
      </c>
      <c r="G160" t="str">
        <f>IF('インポート_損益計算書（部門別）'!F160="","",'インポート_損益計算書（部門別）'!F160)</f>
        <v/>
      </c>
    </row>
    <row r="161" spans="1:7">
      <c r="A161" t="str">
        <f t="shared" si="2"/>
        <v/>
      </c>
      <c r="B161" t="str">
        <f>IF('インポート_損益計算書（部門別）'!A161="","",'インポート_損益計算書（部門別）'!A161)</f>
        <v/>
      </c>
      <c r="C161" t="str">
        <f>IF('インポート_損益計算書（部門別）'!B161="","",'インポート_損益計算書（部門別）'!B161)</f>
        <v/>
      </c>
      <c r="D161" s="623" t="str">
        <f>IF('インポート_損益計算書（部門別）'!C161="","",'インポート_損益計算書（部門別）'!C161)</f>
        <v/>
      </c>
      <c r="E161" s="623" t="str">
        <f>IF('インポート_損益計算書（部門別）'!D161="","",'インポート_損益計算書（部門別）'!D161)</f>
        <v/>
      </c>
      <c r="F161" s="623" t="str">
        <f>IF('インポート_損益計算書（部門別）'!E161="","",'インポート_損益計算書（部門別）'!E161)</f>
        <v/>
      </c>
      <c r="G161" t="str">
        <f>IF('インポート_損益計算書（部門別）'!F161="","",'インポート_損益計算書（部門別）'!F161)</f>
        <v/>
      </c>
    </row>
    <row r="162" spans="1:7">
      <c r="A162" t="str">
        <f t="shared" si="2"/>
        <v/>
      </c>
      <c r="B162" t="str">
        <f>IF('インポート_損益計算書（部門別）'!A162="","",'インポート_損益計算書（部門別）'!A162)</f>
        <v/>
      </c>
      <c r="C162" t="str">
        <f>IF('インポート_損益計算書（部門別）'!B162="","",'インポート_損益計算書（部門別）'!B162)</f>
        <v/>
      </c>
      <c r="D162" s="623" t="str">
        <f>IF('インポート_損益計算書（部門別）'!C162="","",'インポート_損益計算書（部門別）'!C162)</f>
        <v/>
      </c>
      <c r="E162" s="623" t="str">
        <f>IF('インポート_損益計算書（部門別）'!D162="","",'インポート_損益計算書（部門別）'!D162)</f>
        <v/>
      </c>
      <c r="F162" s="623" t="str">
        <f>IF('インポート_損益計算書（部門別）'!E162="","",'インポート_損益計算書（部門別）'!E162)</f>
        <v/>
      </c>
      <c r="G162" t="str">
        <f>IF('インポート_損益計算書（部門別）'!F162="","",'インポート_損益計算書（部門別）'!F162)</f>
        <v/>
      </c>
    </row>
    <row r="163" spans="1:7">
      <c r="A163" t="str">
        <f t="shared" si="2"/>
        <v/>
      </c>
      <c r="B163" t="str">
        <f>IF('インポート_損益計算書（部門別）'!A163="","",'インポート_損益計算書（部門別）'!A163)</f>
        <v/>
      </c>
      <c r="C163" t="str">
        <f>IF('インポート_損益計算書（部門別）'!B163="","",'インポート_損益計算書（部門別）'!B163)</f>
        <v/>
      </c>
      <c r="D163" s="623" t="str">
        <f>IF('インポート_損益計算書（部門別）'!C163="","",'インポート_損益計算書（部門別）'!C163)</f>
        <v/>
      </c>
      <c r="E163" s="623" t="str">
        <f>IF('インポート_損益計算書（部門別）'!D163="","",'インポート_損益計算書（部門別）'!D163)</f>
        <v/>
      </c>
      <c r="F163" s="623" t="str">
        <f>IF('インポート_損益計算書（部門別）'!E163="","",'インポート_損益計算書（部門別）'!E163)</f>
        <v/>
      </c>
      <c r="G163" t="str">
        <f>IF('インポート_損益計算書（部門別）'!F163="","",'インポート_損益計算書（部門別）'!F163)</f>
        <v/>
      </c>
    </row>
    <row r="164" spans="1:7">
      <c r="A164" t="str">
        <f t="shared" si="2"/>
        <v/>
      </c>
      <c r="B164" t="str">
        <f>IF('インポート_損益計算書（部門別）'!A164="","",'インポート_損益計算書（部門別）'!A164)</f>
        <v/>
      </c>
      <c r="C164" t="str">
        <f>IF('インポート_損益計算書（部門別）'!B164="","",'インポート_損益計算書（部門別）'!B164)</f>
        <v/>
      </c>
      <c r="D164" s="623" t="str">
        <f>IF('インポート_損益計算書（部門別）'!C164="","",'インポート_損益計算書（部門別）'!C164)</f>
        <v/>
      </c>
      <c r="E164" s="623" t="str">
        <f>IF('インポート_損益計算書（部門別）'!D164="","",'インポート_損益計算書（部門別）'!D164)</f>
        <v/>
      </c>
      <c r="F164" s="623" t="str">
        <f>IF('インポート_損益計算書（部門別）'!E164="","",'インポート_損益計算書（部門別）'!E164)</f>
        <v/>
      </c>
      <c r="G164" t="str">
        <f>IF('インポート_損益計算書（部門別）'!F164="","",'インポート_損益計算書（部門別）'!F164)</f>
        <v/>
      </c>
    </row>
    <row r="165" spans="1:7">
      <c r="A165" t="str">
        <f t="shared" si="2"/>
        <v/>
      </c>
      <c r="B165" t="str">
        <f>IF('インポート_損益計算書（部門別）'!A165="","",'インポート_損益計算書（部門別）'!A165)</f>
        <v/>
      </c>
      <c r="C165" t="str">
        <f>IF('インポート_損益計算書（部門別）'!B165="","",'インポート_損益計算書（部門別）'!B165)</f>
        <v/>
      </c>
      <c r="D165" s="623" t="str">
        <f>IF('インポート_損益計算書（部門別）'!C165="","",'インポート_損益計算書（部門別）'!C165)</f>
        <v/>
      </c>
      <c r="E165" s="623" t="str">
        <f>IF('インポート_損益計算書（部門別）'!D165="","",'インポート_損益計算書（部門別）'!D165)</f>
        <v/>
      </c>
      <c r="F165" s="623" t="str">
        <f>IF('インポート_損益計算書（部門別）'!E165="","",'インポート_損益計算書（部門別）'!E165)</f>
        <v/>
      </c>
      <c r="G165" t="str">
        <f>IF('インポート_損益計算書（部門別）'!F165="","",'インポート_損益計算書（部門別）'!F165)</f>
        <v/>
      </c>
    </row>
    <row r="166" spans="1:7">
      <c r="A166" t="str">
        <f t="shared" si="2"/>
        <v/>
      </c>
      <c r="B166" t="str">
        <f>IF('インポート_損益計算書（部門別）'!A166="","",'インポート_損益計算書（部門別）'!A166)</f>
        <v/>
      </c>
      <c r="C166" t="str">
        <f>IF('インポート_損益計算書（部門別）'!B166="","",'インポート_損益計算書（部門別）'!B166)</f>
        <v/>
      </c>
      <c r="D166" s="623" t="str">
        <f>IF('インポート_損益計算書（部門別）'!C166="","",'インポート_損益計算書（部門別）'!C166)</f>
        <v/>
      </c>
      <c r="E166" s="623" t="str">
        <f>IF('インポート_損益計算書（部門別）'!D166="","",'インポート_損益計算書（部門別）'!D166)</f>
        <v/>
      </c>
      <c r="F166" s="623" t="str">
        <f>IF('インポート_損益計算書（部門別）'!E166="","",'インポート_損益計算書（部門別）'!E166)</f>
        <v/>
      </c>
      <c r="G166" t="str">
        <f>IF('インポート_損益計算書（部門別）'!F166="","",'インポート_損益計算書（部門別）'!F166)</f>
        <v/>
      </c>
    </row>
    <row r="167" spans="1:7">
      <c r="A167" t="str">
        <f t="shared" si="2"/>
        <v/>
      </c>
      <c r="B167" t="str">
        <f>IF('インポート_損益計算書（部門別）'!A167="","",'インポート_損益計算書（部門別）'!A167)</f>
        <v/>
      </c>
      <c r="C167" t="str">
        <f>IF('インポート_損益計算書（部門別）'!B167="","",'インポート_損益計算書（部門別）'!B167)</f>
        <v/>
      </c>
      <c r="D167" s="623" t="str">
        <f>IF('インポート_損益計算書（部門別）'!C167="","",'インポート_損益計算書（部門別）'!C167)</f>
        <v/>
      </c>
      <c r="E167" s="623" t="str">
        <f>IF('インポート_損益計算書（部門別）'!D167="","",'インポート_損益計算書（部門別）'!D167)</f>
        <v/>
      </c>
      <c r="F167" s="623" t="str">
        <f>IF('インポート_損益計算書（部門別）'!E167="","",'インポート_損益計算書（部門別）'!E167)</f>
        <v/>
      </c>
      <c r="G167" t="str">
        <f>IF('インポート_損益計算書（部門別）'!F167="","",'インポート_損益計算書（部門別）'!F167)</f>
        <v/>
      </c>
    </row>
    <row r="168" spans="1:7">
      <c r="A168" t="str">
        <f t="shared" si="2"/>
        <v/>
      </c>
      <c r="B168" t="str">
        <f>IF('インポート_損益計算書（部門別）'!A168="","",'インポート_損益計算書（部門別）'!A168)</f>
        <v/>
      </c>
      <c r="C168" t="str">
        <f>IF('インポート_損益計算書（部門別）'!B168="","",'インポート_損益計算書（部門別）'!B168)</f>
        <v/>
      </c>
      <c r="D168" s="623" t="str">
        <f>IF('インポート_損益計算書（部門別）'!C168="","",'インポート_損益計算書（部門別）'!C168)</f>
        <v/>
      </c>
      <c r="E168" s="623" t="str">
        <f>IF('インポート_損益計算書（部門別）'!D168="","",'インポート_損益計算書（部門別）'!D168)</f>
        <v/>
      </c>
      <c r="F168" s="623" t="str">
        <f>IF('インポート_損益計算書（部門別）'!E168="","",'インポート_損益計算書（部門別）'!E168)</f>
        <v/>
      </c>
      <c r="G168" t="str">
        <f>IF('インポート_損益計算書（部門別）'!F168="","",'インポート_損益計算書（部門別）'!F168)</f>
        <v/>
      </c>
    </row>
    <row r="169" spans="1:7">
      <c r="A169" t="str">
        <f t="shared" si="2"/>
        <v/>
      </c>
      <c r="B169" t="str">
        <f>IF('インポート_損益計算書（部門別）'!A169="","",'インポート_損益計算書（部門別）'!A169)</f>
        <v/>
      </c>
      <c r="C169" t="str">
        <f>IF('インポート_損益計算書（部門別）'!B169="","",'インポート_損益計算書（部門別）'!B169)</f>
        <v/>
      </c>
      <c r="D169" s="623" t="str">
        <f>IF('インポート_損益計算書（部門別）'!C169="","",'インポート_損益計算書（部門別）'!C169)</f>
        <v/>
      </c>
      <c r="E169" s="623" t="str">
        <f>IF('インポート_損益計算書（部門別）'!D169="","",'インポート_損益計算書（部門別）'!D169)</f>
        <v/>
      </c>
      <c r="F169" s="623" t="str">
        <f>IF('インポート_損益計算書（部門別）'!E169="","",'インポート_損益計算書（部門別）'!E169)</f>
        <v/>
      </c>
      <c r="G169" t="str">
        <f>IF('インポート_損益計算書（部門別）'!F169="","",'インポート_損益計算書（部門別）'!F169)</f>
        <v/>
      </c>
    </row>
    <row r="170" spans="1:7">
      <c r="A170" t="str">
        <f t="shared" si="2"/>
        <v/>
      </c>
      <c r="B170" t="str">
        <f>IF('インポート_損益計算書（部門別）'!A170="","",'インポート_損益計算書（部門別）'!A170)</f>
        <v/>
      </c>
      <c r="C170" t="str">
        <f>IF('インポート_損益計算書（部門別）'!B170="","",'インポート_損益計算書（部門別）'!B170)</f>
        <v/>
      </c>
      <c r="D170" s="623" t="str">
        <f>IF('インポート_損益計算書（部門別）'!C170="","",'インポート_損益計算書（部門別）'!C170)</f>
        <v/>
      </c>
      <c r="E170" s="623" t="str">
        <f>IF('インポート_損益計算書（部門別）'!D170="","",'インポート_損益計算書（部門別）'!D170)</f>
        <v/>
      </c>
      <c r="F170" s="623" t="str">
        <f>IF('インポート_損益計算書（部門別）'!E170="","",'インポート_損益計算書（部門別）'!E170)</f>
        <v/>
      </c>
      <c r="G170" t="str">
        <f>IF('インポート_損益計算書（部門別）'!F170="","",'インポート_損益計算書（部門別）'!F170)</f>
        <v/>
      </c>
    </row>
    <row r="171" spans="1:7">
      <c r="A171" t="str">
        <f t="shared" si="2"/>
        <v/>
      </c>
      <c r="B171" t="str">
        <f>IF('インポート_損益計算書（部門別）'!A171="","",'インポート_損益計算書（部門別）'!A171)</f>
        <v/>
      </c>
      <c r="C171" t="str">
        <f>IF('インポート_損益計算書（部門別）'!B171="","",'インポート_損益計算書（部門別）'!B171)</f>
        <v/>
      </c>
      <c r="D171" s="623" t="str">
        <f>IF('インポート_損益計算書（部門別）'!C171="","",'インポート_損益計算書（部門別）'!C171)</f>
        <v/>
      </c>
      <c r="E171" s="623" t="str">
        <f>IF('インポート_損益計算書（部門別）'!D171="","",'インポート_損益計算書（部門別）'!D171)</f>
        <v/>
      </c>
      <c r="F171" s="623" t="str">
        <f>IF('インポート_損益計算書（部門別）'!E171="","",'インポート_損益計算書（部門別）'!E171)</f>
        <v/>
      </c>
      <c r="G171" t="str">
        <f>IF('インポート_損益計算書（部門別）'!F171="","",'インポート_損益計算書（部門別）'!F171)</f>
        <v/>
      </c>
    </row>
    <row r="172" spans="1:7">
      <c r="A172" t="str">
        <f t="shared" si="2"/>
        <v/>
      </c>
      <c r="B172" t="str">
        <f>IF('インポート_損益計算書（部門別）'!A172="","",'インポート_損益計算書（部門別）'!A172)</f>
        <v/>
      </c>
      <c r="C172" t="str">
        <f>IF('インポート_損益計算書（部門別）'!B172="","",'インポート_損益計算書（部門別）'!B172)</f>
        <v/>
      </c>
      <c r="D172" s="623" t="str">
        <f>IF('インポート_損益計算書（部門別）'!C172="","",'インポート_損益計算書（部門別）'!C172)</f>
        <v/>
      </c>
      <c r="E172" s="623" t="str">
        <f>IF('インポート_損益計算書（部門別）'!D172="","",'インポート_損益計算書（部門別）'!D172)</f>
        <v/>
      </c>
      <c r="F172" s="623" t="str">
        <f>IF('インポート_損益計算書（部門別）'!E172="","",'インポート_損益計算書（部門別）'!E172)</f>
        <v/>
      </c>
      <c r="G172" t="str">
        <f>IF('インポート_損益計算書（部門別）'!F172="","",'インポート_損益計算書（部門別）'!F172)</f>
        <v/>
      </c>
    </row>
    <row r="173" spans="1:7">
      <c r="A173" t="str">
        <f t="shared" si="2"/>
        <v/>
      </c>
      <c r="B173" t="str">
        <f>IF('インポート_損益計算書（部門別）'!A173="","",'インポート_損益計算書（部門別）'!A173)</f>
        <v/>
      </c>
      <c r="C173" t="str">
        <f>IF('インポート_損益計算書（部門別）'!B173="","",'インポート_損益計算書（部門別）'!B173)</f>
        <v/>
      </c>
      <c r="D173" s="623" t="str">
        <f>IF('インポート_損益計算書（部門別）'!C173="","",'インポート_損益計算書（部門別）'!C173)</f>
        <v/>
      </c>
      <c r="E173" s="623" t="str">
        <f>IF('インポート_損益計算書（部門別）'!D173="","",'インポート_損益計算書（部門別）'!D173)</f>
        <v/>
      </c>
      <c r="F173" s="623" t="str">
        <f>IF('インポート_損益計算書（部門別）'!E173="","",'インポート_損益計算書（部門別）'!E173)</f>
        <v/>
      </c>
      <c r="G173" t="str">
        <f>IF('インポート_損益計算書（部門別）'!F173="","",'インポート_損益計算書（部門別）'!F173)</f>
        <v/>
      </c>
    </row>
    <row r="174" spans="1:7">
      <c r="A174" t="str">
        <f t="shared" si="2"/>
        <v/>
      </c>
      <c r="B174" t="str">
        <f>IF('インポート_損益計算書（部門別）'!A174="","",'インポート_損益計算書（部門別）'!A174)</f>
        <v/>
      </c>
      <c r="C174" t="str">
        <f>IF('インポート_損益計算書（部門別）'!B174="","",'インポート_損益計算書（部門別）'!B174)</f>
        <v/>
      </c>
      <c r="D174" s="623" t="str">
        <f>IF('インポート_損益計算書（部門別）'!C174="","",'インポート_損益計算書（部門別）'!C174)</f>
        <v/>
      </c>
      <c r="E174" s="623" t="str">
        <f>IF('インポート_損益計算書（部門別）'!D174="","",'インポート_損益計算書（部門別）'!D174)</f>
        <v/>
      </c>
      <c r="F174" s="623" t="str">
        <f>IF('インポート_損益計算書（部門別）'!E174="","",'インポート_損益計算書（部門別）'!E174)</f>
        <v/>
      </c>
      <c r="G174" t="str">
        <f>IF('インポート_損益計算書（部門別）'!F174="","",'インポート_損益計算書（部門別）'!F174)</f>
        <v/>
      </c>
    </row>
    <row r="175" spans="1:7">
      <c r="A175" t="str">
        <f t="shared" si="2"/>
        <v/>
      </c>
      <c r="B175" t="str">
        <f>IF('インポート_損益計算書（部門別）'!A175="","",'インポート_損益計算書（部門別）'!A175)</f>
        <v/>
      </c>
      <c r="C175" t="str">
        <f>IF('インポート_損益計算書（部門別）'!B175="","",'インポート_損益計算書（部門別）'!B175)</f>
        <v/>
      </c>
      <c r="D175" s="623" t="str">
        <f>IF('インポート_損益計算書（部門別）'!C175="","",'インポート_損益計算書（部門別）'!C175)</f>
        <v/>
      </c>
      <c r="E175" s="623" t="str">
        <f>IF('インポート_損益計算書（部門別）'!D175="","",'インポート_損益計算書（部門別）'!D175)</f>
        <v/>
      </c>
      <c r="F175" s="623" t="str">
        <f>IF('インポート_損益計算書（部門別）'!E175="","",'インポート_損益計算書（部門別）'!E175)</f>
        <v/>
      </c>
      <c r="G175" t="str">
        <f>IF('インポート_損益計算書（部門別）'!F175="","",'インポート_損益計算書（部門別）'!F175)</f>
        <v/>
      </c>
    </row>
    <row r="176" spans="1:7">
      <c r="A176" t="str">
        <f t="shared" si="2"/>
        <v/>
      </c>
      <c r="B176" t="str">
        <f>IF('インポート_損益計算書（部門別）'!A176="","",'インポート_損益計算書（部門別）'!A176)</f>
        <v/>
      </c>
      <c r="C176" t="str">
        <f>IF('インポート_損益計算書（部門別）'!B176="","",'インポート_損益計算書（部門別）'!B176)</f>
        <v/>
      </c>
      <c r="D176" s="623" t="str">
        <f>IF('インポート_損益計算書（部門別）'!C176="","",'インポート_損益計算書（部門別）'!C176)</f>
        <v/>
      </c>
      <c r="E176" s="623" t="str">
        <f>IF('インポート_損益計算書（部門別）'!D176="","",'インポート_損益計算書（部門別）'!D176)</f>
        <v/>
      </c>
      <c r="F176" s="623" t="str">
        <f>IF('インポート_損益計算書（部門別）'!E176="","",'インポート_損益計算書（部門別）'!E176)</f>
        <v/>
      </c>
      <c r="G176" t="str">
        <f>IF('インポート_損益計算書（部門別）'!F176="","",'インポート_損益計算書（部門別）'!F176)</f>
        <v/>
      </c>
    </row>
    <row r="177" spans="1:7">
      <c r="A177" t="str">
        <f t="shared" si="2"/>
        <v/>
      </c>
      <c r="B177" t="str">
        <f>IF('インポート_損益計算書（部門別）'!A177="","",'インポート_損益計算書（部門別）'!A177)</f>
        <v/>
      </c>
      <c r="C177" t="str">
        <f>IF('インポート_損益計算書（部門別）'!B177="","",'インポート_損益計算書（部門別）'!B177)</f>
        <v/>
      </c>
      <c r="D177" s="623" t="str">
        <f>IF('インポート_損益計算書（部門別）'!C177="","",'インポート_損益計算書（部門別）'!C177)</f>
        <v/>
      </c>
      <c r="E177" s="623" t="str">
        <f>IF('インポート_損益計算書（部門別）'!D177="","",'インポート_損益計算書（部門別）'!D177)</f>
        <v/>
      </c>
      <c r="F177" s="623" t="str">
        <f>IF('インポート_損益計算書（部門別）'!E177="","",'インポート_損益計算書（部門別）'!E177)</f>
        <v/>
      </c>
      <c r="G177" t="str">
        <f>IF('インポート_損益計算書（部門別）'!F177="","",'インポート_損益計算書（部門別）'!F177)</f>
        <v/>
      </c>
    </row>
    <row r="178" spans="1:7">
      <c r="A178" t="str">
        <f t="shared" si="2"/>
        <v/>
      </c>
      <c r="B178" t="str">
        <f>IF('インポート_損益計算書（部門別）'!A178="","",'インポート_損益計算書（部門別）'!A178)</f>
        <v/>
      </c>
      <c r="C178" t="str">
        <f>IF('インポート_損益計算書（部門別）'!B178="","",'インポート_損益計算書（部門別）'!B178)</f>
        <v/>
      </c>
      <c r="D178" s="623" t="str">
        <f>IF('インポート_損益計算書（部門別）'!C178="","",'インポート_損益計算書（部門別）'!C178)</f>
        <v/>
      </c>
      <c r="E178" s="623" t="str">
        <f>IF('インポート_損益計算書（部門別）'!D178="","",'インポート_損益計算書（部門別）'!D178)</f>
        <v/>
      </c>
      <c r="F178" s="623" t="str">
        <f>IF('インポート_損益計算書（部門別）'!E178="","",'インポート_損益計算書（部門別）'!E178)</f>
        <v/>
      </c>
      <c r="G178" t="str">
        <f>IF('インポート_損益計算書（部門別）'!F178="","",'インポート_損益計算書（部門別）'!F178)</f>
        <v/>
      </c>
    </row>
    <row r="179" spans="1:7">
      <c r="A179" t="str">
        <f t="shared" si="2"/>
        <v/>
      </c>
      <c r="B179" t="str">
        <f>IF('インポート_損益計算書（部門別）'!A179="","",'インポート_損益計算書（部門別）'!A179)</f>
        <v/>
      </c>
      <c r="C179" t="str">
        <f>IF('インポート_損益計算書（部門別）'!B179="","",'インポート_損益計算書（部門別）'!B179)</f>
        <v/>
      </c>
      <c r="D179" s="623" t="str">
        <f>IF('インポート_損益計算書（部門別）'!C179="","",'インポート_損益計算書（部門別）'!C179)</f>
        <v/>
      </c>
      <c r="E179" s="623" t="str">
        <f>IF('インポート_損益計算書（部門別）'!D179="","",'インポート_損益計算書（部門別）'!D179)</f>
        <v/>
      </c>
      <c r="F179" s="623" t="str">
        <f>IF('インポート_損益計算書（部門別）'!E179="","",'インポート_損益計算書（部門別）'!E179)</f>
        <v/>
      </c>
      <c r="G179" t="str">
        <f>IF('インポート_損益計算書（部門別）'!F179="","",'インポート_損益計算書（部門別）'!F179)</f>
        <v/>
      </c>
    </row>
    <row r="180" spans="1:7">
      <c r="A180" t="str">
        <f t="shared" si="2"/>
        <v/>
      </c>
      <c r="B180" t="str">
        <f>IF('インポート_損益計算書（部門別）'!A180="","",'インポート_損益計算書（部門別）'!A180)</f>
        <v/>
      </c>
      <c r="C180" t="str">
        <f>IF('インポート_損益計算書（部門別）'!B180="","",'インポート_損益計算書（部門別）'!B180)</f>
        <v/>
      </c>
      <c r="D180" s="623" t="str">
        <f>IF('インポート_損益計算書（部門別）'!C180="","",'インポート_損益計算書（部門別）'!C180)</f>
        <v/>
      </c>
      <c r="E180" s="623" t="str">
        <f>IF('インポート_損益計算書（部門別）'!D180="","",'インポート_損益計算書（部門別）'!D180)</f>
        <v/>
      </c>
      <c r="F180" s="623" t="str">
        <f>IF('インポート_損益計算書（部門別）'!E180="","",'インポート_損益計算書（部門別）'!E180)</f>
        <v/>
      </c>
      <c r="G180" t="str">
        <f>IF('インポート_損益計算書（部門別）'!F180="","",'インポート_損益計算書（部門別）'!F180)</f>
        <v/>
      </c>
    </row>
    <row r="181" spans="1:7">
      <c r="A181" t="str">
        <f t="shared" si="2"/>
        <v/>
      </c>
      <c r="B181" t="str">
        <f>IF('インポート_損益計算書（部門別）'!A181="","",'インポート_損益計算書（部門別）'!A181)</f>
        <v/>
      </c>
      <c r="C181" t="str">
        <f>IF('インポート_損益計算書（部門別）'!B181="","",'インポート_損益計算書（部門別）'!B181)</f>
        <v/>
      </c>
      <c r="D181" s="623" t="str">
        <f>IF('インポート_損益計算書（部門別）'!C181="","",'インポート_損益計算書（部門別）'!C181)</f>
        <v/>
      </c>
      <c r="E181" s="623" t="str">
        <f>IF('インポート_損益計算書（部門別）'!D181="","",'インポート_損益計算書（部門別）'!D181)</f>
        <v/>
      </c>
      <c r="F181" s="623" t="str">
        <f>IF('インポート_損益計算書（部門別）'!E181="","",'インポート_損益計算書（部門別）'!E181)</f>
        <v/>
      </c>
      <c r="G181" t="str">
        <f>IF('インポート_損益計算書（部門別）'!F181="","",'インポート_損益計算書（部門別）'!F181)</f>
        <v/>
      </c>
    </row>
    <row r="182" spans="1:7">
      <c r="A182" t="str">
        <f t="shared" si="2"/>
        <v/>
      </c>
      <c r="B182" t="str">
        <f>IF('インポート_損益計算書（部門別）'!A182="","",'インポート_損益計算書（部門別）'!A182)</f>
        <v/>
      </c>
      <c r="C182" t="str">
        <f>IF('インポート_損益計算書（部門別）'!B182="","",'インポート_損益計算書（部門別）'!B182)</f>
        <v/>
      </c>
      <c r="D182" s="623" t="str">
        <f>IF('インポート_損益計算書（部門別）'!C182="","",'インポート_損益計算書（部門別）'!C182)</f>
        <v/>
      </c>
      <c r="E182" s="623" t="str">
        <f>IF('インポート_損益計算書（部門別）'!D182="","",'インポート_損益計算書（部門別）'!D182)</f>
        <v/>
      </c>
      <c r="F182" s="623" t="str">
        <f>IF('インポート_損益計算書（部門別）'!E182="","",'インポート_損益計算書（部門別）'!E182)</f>
        <v/>
      </c>
      <c r="G182" t="str">
        <f>IF('インポート_損益計算書（部門別）'!F182="","",'インポート_損益計算書（部門別）'!F182)</f>
        <v/>
      </c>
    </row>
    <row r="183" spans="1:7">
      <c r="A183" t="str">
        <f t="shared" si="2"/>
        <v/>
      </c>
      <c r="B183" t="str">
        <f>IF('インポート_損益計算書（部門別）'!A183="","",'インポート_損益計算書（部門別）'!A183)</f>
        <v/>
      </c>
      <c r="C183" t="str">
        <f>IF('インポート_損益計算書（部門別）'!B183="","",'インポート_損益計算書（部門別）'!B183)</f>
        <v/>
      </c>
      <c r="D183" s="623" t="str">
        <f>IF('インポート_損益計算書（部門別）'!C183="","",'インポート_損益計算書（部門別）'!C183)</f>
        <v/>
      </c>
      <c r="E183" s="623" t="str">
        <f>IF('インポート_損益計算書（部門別）'!D183="","",'インポート_損益計算書（部門別）'!D183)</f>
        <v/>
      </c>
      <c r="F183" s="623" t="str">
        <f>IF('インポート_損益計算書（部門別）'!E183="","",'インポート_損益計算書（部門別）'!E183)</f>
        <v/>
      </c>
      <c r="G183" t="str">
        <f>IF('インポート_損益計算書（部門別）'!F183="","",'インポート_損益計算書（部門別）'!F183)</f>
        <v/>
      </c>
    </row>
    <row r="184" spans="1:7">
      <c r="A184" t="str">
        <f t="shared" si="2"/>
        <v/>
      </c>
      <c r="B184" t="str">
        <f>IF('インポート_損益計算書（部門別）'!A184="","",'インポート_損益計算書（部門別）'!A184)</f>
        <v/>
      </c>
      <c r="C184" t="str">
        <f>IF('インポート_損益計算書（部門別）'!B184="","",'インポート_損益計算書（部門別）'!B184)</f>
        <v/>
      </c>
      <c r="D184" s="623" t="str">
        <f>IF('インポート_損益計算書（部門別）'!C184="","",'インポート_損益計算書（部門別）'!C184)</f>
        <v/>
      </c>
      <c r="E184" s="623" t="str">
        <f>IF('インポート_損益計算書（部門別）'!D184="","",'インポート_損益計算書（部門別）'!D184)</f>
        <v/>
      </c>
      <c r="F184" s="623" t="str">
        <f>IF('インポート_損益計算書（部門別）'!E184="","",'インポート_損益計算書（部門別）'!E184)</f>
        <v/>
      </c>
      <c r="G184" t="str">
        <f>IF('インポート_損益計算書（部門別）'!F184="","",'インポート_損益計算書（部門別）'!F184)</f>
        <v/>
      </c>
    </row>
    <row r="185" spans="1:7">
      <c r="A185" t="str">
        <f t="shared" si="2"/>
        <v/>
      </c>
      <c r="B185" t="str">
        <f>IF('インポート_損益計算書（部門別）'!A185="","",'インポート_損益計算書（部門別）'!A185)</f>
        <v/>
      </c>
      <c r="C185" t="str">
        <f>IF('インポート_損益計算書（部門別）'!B185="","",'インポート_損益計算書（部門別）'!B185)</f>
        <v/>
      </c>
      <c r="D185" s="623" t="str">
        <f>IF('インポート_損益計算書（部門別）'!C185="","",'インポート_損益計算書（部門別）'!C185)</f>
        <v/>
      </c>
      <c r="E185" s="623" t="str">
        <f>IF('インポート_損益計算書（部門別）'!D185="","",'インポート_損益計算書（部門別）'!D185)</f>
        <v/>
      </c>
      <c r="F185" s="623" t="str">
        <f>IF('インポート_損益計算書（部門別）'!E185="","",'インポート_損益計算書（部門別）'!E185)</f>
        <v/>
      </c>
      <c r="G185" t="str">
        <f>IF('インポート_損益計算書（部門別）'!F185="","",'インポート_損益計算書（部門別）'!F185)</f>
        <v/>
      </c>
    </row>
    <row r="186" spans="1:7">
      <c r="A186" t="str">
        <f t="shared" si="2"/>
        <v/>
      </c>
      <c r="B186" t="str">
        <f>IF('インポート_損益計算書（部門別）'!A186="","",'インポート_損益計算書（部門別）'!A186)</f>
        <v/>
      </c>
      <c r="C186" t="str">
        <f>IF('インポート_損益計算書（部門別）'!B186="","",'インポート_損益計算書（部門別）'!B186)</f>
        <v/>
      </c>
      <c r="D186" s="623" t="str">
        <f>IF('インポート_損益計算書（部門別）'!C186="","",'インポート_損益計算書（部門別）'!C186)</f>
        <v/>
      </c>
      <c r="E186" s="623" t="str">
        <f>IF('インポート_損益計算書（部門別）'!D186="","",'インポート_損益計算書（部門別）'!D186)</f>
        <v/>
      </c>
      <c r="F186" s="623" t="str">
        <f>IF('インポート_損益計算書（部門別）'!E186="","",'インポート_損益計算書（部門別）'!E186)</f>
        <v/>
      </c>
      <c r="G186" t="str">
        <f>IF('インポート_損益計算書（部門別）'!F186="","",'インポート_損益計算書（部門別）'!F186)</f>
        <v/>
      </c>
    </row>
    <row r="187" spans="1:7">
      <c r="A187" t="str">
        <f t="shared" si="2"/>
        <v/>
      </c>
      <c r="B187" t="str">
        <f>IF('インポート_損益計算書（部門別）'!A187="","",'インポート_損益計算書（部門別）'!A187)</f>
        <v/>
      </c>
      <c r="C187" t="str">
        <f>IF('インポート_損益計算書（部門別）'!B187="","",'インポート_損益計算書（部門別）'!B187)</f>
        <v/>
      </c>
      <c r="D187" s="623" t="str">
        <f>IF('インポート_損益計算書（部門別）'!C187="","",'インポート_損益計算書（部門別）'!C187)</f>
        <v/>
      </c>
      <c r="E187" s="623" t="str">
        <f>IF('インポート_損益計算書（部門別）'!D187="","",'インポート_損益計算書（部門別）'!D187)</f>
        <v/>
      </c>
      <c r="F187" s="623" t="str">
        <f>IF('インポート_損益計算書（部門別）'!E187="","",'インポート_損益計算書（部門別）'!E187)</f>
        <v/>
      </c>
      <c r="G187" t="str">
        <f>IF('インポート_損益計算書（部門別）'!F187="","",'インポート_損益計算書（部門別）'!F187)</f>
        <v/>
      </c>
    </row>
    <row r="188" spans="1:7">
      <c r="A188" t="str">
        <f t="shared" si="2"/>
        <v/>
      </c>
      <c r="B188" t="str">
        <f>IF('インポート_損益計算書（部門別）'!A188="","",'インポート_損益計算書（部門別）'!A188)</f>
        <v/>
      </c>
      <c r="C188" t="str">
        <f>IF('インポート_損益計算書（部門別）'!B188="","",'インポート_損益計算書（部門別）'!B188)</f>
        <v/>
      </c>
      <c r="D188" s="623" t="str">
        <f>IF('インポート_損益計算書（部門別）'!C188="","",'インポート_損益計算書（部門別）'!C188)</f>
        <v/>
      </c>
      <c r="E188" s="623" t="str">
        <f>IF('インポート_損益計算書（部門別）'!D188="","",'インポート_損益計算書（部門別）'!D188)</f>
        <v/>
      </c>
      <c r="F188" s="623" t="str">
        <f>IF('インポート_損益計算書（部門別）'!E188="","",'インポート_損益計算書（部門別）'!E188)</f>
        <v/>
      </c>
      <c r="G188" t="str">
        <f>IF('インポート_損益計算書（部門別）'!F188="","",'インポート_損益計算書（部門別）'!F188)</f>
        <v/>
      </c>
    </row>
    <row r="189" spans="1:7">
      <c r="A189" t="str">
        <f t="shared" si="2"/>
        <v/>
      </c>
      <c r="B189" t="str">
        <f>IF('インポート_損益計算書（部門別）'!A189="","",'インポート_損益計算書（部門別）'!A189)</f>
        <v/>
      </c>
      <c r="C189" t="str">
        <f>IF('インポート_損益計算書（部門別）'!B189="","",'インポート_損益計算書（部門別）'!B189)</f>
        <v/>
      </c>
      <c r="D189" s="623" t="str">
        <f>IF('インポート_損益計算書（部門別）'!C189="","",'インポート_損益計算書（部門別）'!C189)</f>
        <v/>
      </c>
      <c r="E189" s="623" t="str">
        <f>IF('インポート_損益計算書（部門別）'!D189="","",'インポート_損益計算書（部門別）'!D189)</f>
        <v/>
      </c>
      <c r="F189" s="623" t="str">
        <f>IF('インポート_損益計算書（部門別）'!E189="","",'インポート_損益計算書（部門別）'!E189)</f>
        <v/>
      </c>
      <c r="G189" t="str">
        <f>IF('インポート_損益計算書（部門別）'!F189="","",'インポート_損益計算書（部門別）'!F189)</f>
        <v/>
      </c>
    </row>
    <row r="190" spans="1:7">
      <c r="A190" t="str">
        <f t="shared" si="2"/>
        <v/>
      </c>
      <c r="B190" t="str">
        <f>IF('インポート_損益計算書（部門別）'!A190="","",'インポート_損益計算書（部門別）'!A190)</f>
        <v/>
      </c>
      <c r="C190" t="str">
        <f>IF('インポート_損益計算書（部門別）'!B190="","",'インポート_損益計算書（部門別）'!B190)</f>
        <v/>
      </c>
      <c r="D190" s="623" t="str">
        <f>IF('インポート_損益計算書（部門別）'!C190="","",'インポート_損益計算書（部門別）'!C190)</f>
        <v/>
      </c>
      <c r="E190" s="623" t="str">
        <f>IF('インポート_損益計算書（部門別）'!D190="","",'インポート_損益計算書（部門別）'!D190)</f>
        <v/>
      </c>
      <c r="F190" s="623" t="str">
        <f>IF('インポート_損益計算書（部門別）'!E190="","",'インポート_損益計算書（部門別）'!E190)</f>
        <v/>
      </c>
      <c r="G190" t="str">
        <f>IF('インポート_損益計算書（部門別）'!F190="","",'インポート_損益計算書（部門別）'!F190)</f>
        <v/>
      </c>
    </row>
    <row r="191" spans="1:7">
      <c r="A191" t="str">
        <f t="shared" si="2"/>
        <v/>
      </c>
      <c r="B191" t="str">
        <f>IF('インポート_損益計算書（部門別）'!A191="","",'インポート_損益計算書（部門別）'!A191)</f>
        <v/>
      </c>
      <c r="C191" t="str">
        <f>IF('インポート_損益計算書（部門別）'!B191="","",'インポート_損益計算書（部門別）'!B191)</f>
        <v/>
      </c>
      <c r="D191" s="623" t="str">
        <f>IF('インポート_損益計算書（部門別）'!C191="","",'インポート_損益計算書（部門別）'!C191)</f>
        <v/>
      </c>
      <c r="E191" s="623" t="str">
        <f>IF('インポート_損益計算書（部門別）'!D191="","",'インポート_損益計算書（部門別）'!D191)</f>
        <v/>
      </c>
      <c r="F191" s="623" t="str">
        <f>IF('インポート_損益計算書（部門別）'!E191="","",'インポート_損益計算書（部門別）'!E191)</f>
        <v/>
      </c>
      <c r="G191" t="str">
        <f>IF('インポート_損益計算書（部門別）'!F191="","",'インポート_損益計算書（部門別）'!F191)</f>
        <v/>
      </c>
    </row>
    <row r="192" spans="1:7">
      <c r="A192" t="str">
        <f t="shared" si="2"/>
        <v/>
      </c>
      <c r="B192" t="str">
        <f>IF('インポート_損益計算書（部門別）'!A192="","",'インポート_損益計算書（部門別）'!A192)</f>
        <v/>
      </c>
      <c r="C192" t="str">
        <f>IF('インポート_損益計算書（部門別）'!B192="","",'インポート_損益計算書（部門別）'!B192)</f>
        <v/>
      </c>
      <c r="D192" s="623" t="str">
        <f>IF('インポート_損益計算書（部門別）'!C192="","",'インポート_損益計算書（部門別）'!C192)</f>
        <v/>
      </c>
      <c r="E192" s="623" t="str">
        <f>IF('インポート_損益計算書（部門別）'!D192="","",'インポート_損益計算書（部門別）'!D192)</f>
        <v/>
      </c>
      <c r="F192" s="623" t="str">
        <f>IF('インポート_損益計算書（部門別）'!E192="","",'インポート_損益計算書（部門別）'!E192)</f>
        <v/>
      </c>
      <c r="G192" t="str">
        <f>IF('インポート_損益計算書（部門別）'!F192="","",'インポート_損益計算書（部門別）'!F192)</f>
        <v/>
      </c>
    </row>
    <row r="193" spans="1:7">
      <c r="A193" t="str">
        <f t="shared" si="2"/>
        <v/>
      </c>
      <c r="B193" t="str">
        <f>IF('インポート_損益計算書（部門別）'!A193="","",'インポート_損益計算書（部門別）'!A193)</f>
        <v/>
      </c>
      <c r="C193" t="str">
        <f>IF('インポート_損益計算書（部門別）'!B193="","",'インポート_損益計算書（部門別）'!B193)</f>
        <v/>
      </c>
      <c r="D193" s="623" t="str">
        <f>IF('インポート_損益計算書（部門別）'!C193="","",'インポート_損益計算書（部門別）'!C193)</f>
        <v/>
      </c>
      <c r="E193" s="623" t="str">
        <f>IF('インポート_損益計算書（部門別）'!D193="","",'インポート_損益計算書（部門別）'!D193)</f>
        <v/>
      </c>
      <c r="F193" s="623" t="str">
        <f>IF('インポート_損益計算書（部門別）'!E193="","",'インポート_損益計算書（部門別）'!E193)</f>
        <v/>
      </c>
      <c r="G193" t="str">
        <f>IF('インポート_損益計算書（部門別）'!F193="","",'インポート_損益計算書（部門別）'!F193)</f>
        <v/>
      </c>
    </row>
    <row r="194" spans="1:7">
      <c r="A194" t="str">
        <f t="shared" si="2"/>
        <v/>
      </c>
      <c r="B194" t="str">
        <f>IF('インポート_損益計算書（部門別）'!A194="","",'インポート_損益計算書（部門別）'!A194)</f>
        <v/>
      </c>
      <c r="C194" t="str">
        <f>IF('インポート_損益計算書（部門別）'!B194="","",'インポート_損益計算書（部門別）'!B194)</f>
        <v/>
      </c>
      <c r="D194" s="623" t="str">
        <f>IF('インポート_損益計算書（部門別）'!C194="","",'インポート_損益計算書（部門別）'!C194)</f>
        <v/>
      </c>
      <c r="E194" s="623" t="str">
        <f>IF('インポート_損益計算書（部門別）'!D194="","",'インポート_損益計算書（部門別）'!D194)</f>
        <v/>
      </c>
      <c r="F194" s="623" t="str">
        <f>IF('インポート_損益計算書（部門別）'!E194="","",'インポート_損益計算書（部門別）'!E194)</f>
        <v/>
      </c>
      <c r="G194" t="str">
        <f>IF('インポート_損益計算書（部門別）'!F194="","",'インポート_損益計算書（部門別）'!F194)</f>
        <v/>
      </c>
    </row>
    <row r="195" spans="1:7">
      <c r="A195" t="str">
        <f t="shared" ref="A195:A258" si="3">CONCATENATE(B195,C195)</f>
        <v/>
      </c>
      <c r="B195" t="str">
        <f>IF('インポート_損益計算書（部門別）'!A195="","",'インポート_損益計算書（部門別）'!A195)</f>
        <v/>
      </c>
      <c r="C195" t="str">
        <f>IF('インポート_損益計算書（部門別）'!B195="","",'インポート_損益計算書（部門別）'!B195)</f>
        <v/>
      </c>
      <c r="D195" s="623" t="str">
        <f>IF('インポート_損益計算書（部門別）'!C195="","",'インポート_損益計算書（部門別）'!C195)</f>
        <v/>
      </c>
      <c r="E195" s="623" t="str">
        <f>IF('インポート_損益計算書（部門別）'!D195="","",'インポート_損益計算書（部門別）'!D195)</f>
        <v/>
      </c>
      <c r="F195" s="623" t="str">
        <f>IF('インポート_損益計算書（部門別）'!E195="","",'インポート_損益計算書（部門別）'!E195)</f>
        <v/>
      </c>
      <c r="G195" t="str">
        <f>IF('インポート_損益計算書（部門別）'!F195="","",'インポート_損益計算書（部門別）'!F195)</f>
        <v/>
      </c>
    </row>
    <row r="196" spans="1:7">
      <c r="A196" t="str">
        <f t="shared" si="3"/>
        <v/>
      </c>
      <c r="B196" t="str">
        <f>IF('インポート_損益計算書（部門別）'!A196="","",'インポート_損益計算書（部門別）'!A196)</f>
        <v/>
      </c>
      <c r="C196" t="str">
        <f>IF('インポート_損益計算書（部門別）'!B196="","",'インポート_損益計算書（部門別）'!B196)</f>
        <v/>
      </c>
      <c r="D196" s="623" t="str">
        <f>IF('インポート_損益計算書（部門別）'!C196="","",'インポート_損益計算書（部門別）'!C196)</f>
        <v/>
      </c>
      <c r="E196" s="623" t="str">
        <f>IF('インポート_損益計算書（部門別）'!D196="","",'インポート_損益計算書（部門別）'!D196)</f>
        <v/>
      </c>
      <c r="F196" s="623" t="str">
        <f>IF('インポート_損益計算書（部門別）'!E196="","",'インポート_損益計算書（部門別）'!E196)</f>
        <v/>
      </c>
      <c r="G196" t="str">
        <f>IF('インポート_損益計算書（部門別）'!F196="","",'インポート_損益計算書（部門別）'!F196)</f>
        <v/>
      </c>
    </row>
    <row r="197" spans="1:7">
      <c r="A197" t="str">
        <f t="shared" si="3"/>
        <v/>
      </c>
      <c r="B197" t="str">
        <f>IF('インポート_損益計算書（部門別）'!A197="","",'インポート_損益計算書（部門別）'!A197)</f>
        <v/>
      </c>
      <c r="C197" t="str">
        <f>IF('インポート_損益計算書（部門別）'!B197="","",'インポート_損益計算書（部門別）'!B197)</f>
        <v/>
      </c>
      <c r="D197" s="623" t="str">
        <f>IF('インポート_損益計算書（部門別）'!C197="","",'インポート_損益計算書（部門別）'!C197)</f>
        <v/>
      </c>
      <c r="E197" s="623" t="str">
        <f>IF('インポート_損益計算書（部門別）'!D197="","",'インポート_損益計算書（部門別）'!D197)</f>
        <v/>
      </c>
      <c r="F197" s="623" t="str">
        <f>IF('インポート_損益計算書（部門別）'!E197="","",'インポート_損益計算書（部門別）'!E197)</f>
        <v/>
      </c>
      <c r="G197" t="str">
        <f>IF('インポート_損益計算書（部門別）'!F197="","",'インポート_損益計算書（部門別）'!F197)</f>
        <v/>
      </c>
    </row>
    <row r="198" spans="1:7">
      <c r="A198" t="str">
        <f t="shared" si="3"/>
        <v/>
      </c>
      <c r="B198" t="str">
        <f>IF('インポート_損益計算書（部門別）'!A198="","",'インポート_損益計算書（部門別）'!A198)</f>
        <v/>
      </c>
      <c r="C198" t="str">
        <f>IF('インポート_損益計算書（部門別）'!B198="","",'インポート_損益計算書（部門別）'!B198)</f>
        <v/>
      </c>
      <c r="D198" s="623" t="str">
        <f>IF('インポート_損益計算書（部門別）'!C198="","",'インポート_損益計算書（部門別）'!C198)</f>
        <v/>
      </c>
      <c r="E198" s="623" t="str">
        <f>IF('インポート_損益計算書（部門別）'!D198="","",'インポート_損益計算書（部門別）'!D198)</f>
        <v/>
      </c>
      <c r="F198" s="623" t="str">
        <f>IF('インポート_損益計算書（部門別）'!E198="","",'インポート_損益計算書（部門別）'!E198)</f>
        <v/>
      </c>
      <c r="G198" t="str">
        <f>IF('インポート_損益計算書（部門別）'!F198="","",'インポート_損益計算書（部門別）'!F198)</f>
        <v/>
      </c>
    </row>
    <row r="199" spans="1:7">
      <c r="A199" t="str">
        <f t="shared" si="3"/>
        <v/>
      </c>
      <c r="B199" t="str">
        <f>IF('インポート_損益計算書（部門別）'!A199="","",'インポート_損益計算書（部門別）'!A199)</f>
        <v/>
      </c>
      <c r="C199" t="str">
        <f>IF('インポート_損益計算書（部門別）'!B199="","",'インポート_損益計算書（部門別）'!B199)</f>
        <v/>
      </c>
      <c r="D199" s="623" t="str">
        <f>IF('インポート_損益計算書（部門別）'!C199="","",'インポート_損益計算書（部門別）'!C199)</f>
        <v/>
      </c>
      <c r="E199" s="623" t="str">
        <f>IF('インポート_損益計算書（部門別）'!D199="","",'インポート_損益計算書（部門別）'!D199)</f>
        <v/>
      </c>
      <c r="F199" s="623" t="str">
        <f>IF('インポート_損益計算書（部門別）'!E199="","",'インポート_損益計算書（部門別）'!E199)</f>
        <v/>
      </c>
      <c r="G199" t="str">
        <f>IF('インポート_損益計算書（部門別）'!F199="","",'インポート_損益計算書（部門別）'!F199)</f>
        <v/>
      </c>
    </row>
    <row r="200" spans="1:7">
      <c r="A200" t="str">
        <f t="shared" si="3"/>
        <v/>
      </c>
      <c r="B200" t="str">
        <f>IF('インポート_損益計算書（部門別）'!A200="","",'インポート_損益計算書（部門別）'!A200)</f>
        <v/>
      </c>
      <c r="C200" t="str">
        <f>IF('インポート_損益計算書（部門別）'!B200="","",'インポート_損益計算書（部門別）'!B200)</f>
        <v/>
      </c>
      <c r="D200" s="623" t="str">
        <f>IF('インポート_損益計算書（部門別）'!C200="","",'インポート_損益計算書（部門別）'!C200)</f>
        <v/>
      </c>
      <c r="E200" s="623" t="str">
        <f>IF('インポート_損益計算書（部門別）'!D200="","",'インポート_損益計算書（部門別）'!D200)</f>
        <v/>
      </c>
      <c r="F200" s="623" t="str">
        <f>IF('インポート_損益計算書（部門別）'!E200="","",'インポート_損益計算書（部門別）'!E200)</f>
        <v/>
      </c>
      <c r="G200" t="str">
        <f>IF('インポート_損益計算書（部門別）'!F200="","",'インポート_損益計算書（部門別）'!F200)</f>
        <v/>
      </c>
    </row>
    <row r="201" spans="1:7">
      <c r="A201" t="str">
        <f t="shared" si="3"/>
        <v/>
      </c>
      <c r="B201" t="str">
        <f>IF('インポート_損益計算書（部門別）'!A201="","",'インポート_損益計算書（部門別）'!A201)</f>
        <v/>
      </c>
      <c r="C201" t="str">
        <f>IF('インポート_損益計算書（部門別）'!B201="","",'インポート_損益計算書（部門別）'!B201)</f>
        <v/>
      </c>
      <c r="D201" s="623" t="str">
        <f>IF('インポート_損益計算書（部門別）'!C201="","",'インポート_損益計算書（部門別）'!C201)</f>
        <v/>
      </c>
      <c r="E201" s="623" t="str">
        <f>IF('インポート_損益計算書（部門別）'!D201="","",'インポート_損益計算書（部門別）'!D201)</f>
        <v/>
      </c>
      <c r="F201" s="623" t="str">
        <f>IF('インポート_損益計算書（部門別）'!E201="","",'インポート_損益計算書（部門別）'!E201)</f>
        <v/>
      </c>
      <c r="G201" t="str">
        <f>IF('インポート_損益計算書（部門別）'!F201="","",'インポート_損益計算書（部門別）'!F201)</f>
        <v/>
      </c>
    </row>
    <row r="202" spans="1:7">
      <c r="A202" t="str">
        <f t="shared" si="3"/>
        <v/>
      </c>
      <c r="B202" t="str">
        <f>IF('インポート_損益計算書（部門別）'!A202="","",'インポート_損益計算書（部門別）'!A202)</f>
        <v/>
      </c>
      <c r="C202" t="str">
        <f>IF('インポート_損益計算書（部門別）'!B202="","",'インポート_損益計算書（部門別）'!B202)</f>
        <v/>
      </c>
      <c r="D202" s="623" t="str">
        <f>IF('インポート_損益計算書（部門別）'!C202="","",'インポート_損益計算書（部門別）'!C202)</f>
        <v/>
      </c>
      <c r="E202" s="623" t="str">
        <f>IF('インポート_損益計算書（部門別）'!D202="","",'インポート_損益計算書（部門別）'!D202)</f>
        <v/>
      </c>
      <c r="F202" s="623" t="str">
        <f>IF('インポート_損益計算書（部門別）'!E202="","",'インポート_損益計算書（部門別）'!E202)</f>
        <v/>
      </c>
      <c r="G202" t="str">
        <f>IF('インポート_損益計算書（部門別）'!F202="","",'インポート_損益計算書（部門別）'!F202)</f>
        <v/>
      </c>
    </row>
    <row r="203" spans="1:7">
      <c r="A203" t="str">
        <f t="shared" si="3"/>
        <v/>
      </c>
      <c r="B203" t="str">
        <f>IF('インポート_損益計算書（部門別）'!A203="","",'インポート_損益計算書（部門別）'!A203)</f>
        <v/>
      </c>
      <c r="C203" t="str">
        <f>IF('インポート_損益計算書（部門別）'!B203="","",'インポート_損益計算書（部門別）'!B203)</f>
        <v/>
      </c>
      <c r="D203" s="623" t="str">
        <f>IF('インポート_損益計算書（部門別）'!C203="","",'インポート_損益計算書（部門別）'!C203)</f>
        <v/>
      </c>
      <c r="E203" s="623" t="str">
        <f>IF('インポート_損益計算書（部門別）'!D203="","",'インポート_損益計算書（部門別）'!D203)</f>
        <v/>
      </c>
      <c r="F203" s="623" t="str">
        <f>IF('インポート_損益計算書（部門別）'!E203="","",'インポート_損益計算書（部門別）'!E203)</f>
        <v/>
      </c>
      <c r="G203" t="str">
        <f>IF('インポート_損益計算書（部門別）'!F203="","",'インポート_損益計算書（部門別）'!F203)</f>
        <v/>
      </c>
    </row>
    <row r="204" spans="1:7">
      <c r="A204" t="str">
        <f t="shared" si="3"/>
        <v/>
      </c>
      <c r="B204" t="str">
        <f>IF('インポート_損益計算書（部門別）'!A204="","",'インポート_損益計算書（部門別）'!A204)</f>
        <v/>
      </c>
      <c r="C204" t="str">
        <f>IF('インポート_損益計算書（部門別）'!B204="","",'インポート_損益計算書（部門別）'!B204)</f>
        <v/>
      </c>
      <c r="D204" s="623" t="str">
        <f>IF('インポート_損益計算書（部門別）'!C204="","",'インポート_損益計算書（部門別）'!C204)</f>
        <v/>
      </c>
      <c r="E204" s="623" t="str">
        <f>IF('インポート_損益計算書（部門別）'!D204="","",'インポート_損益計算書（部門別）'!D204)</f>
        <v/>
      </c>
      <c r="F204" s="623" t="str">
        <f>IF('インポート_損益計算書（部門別）'!E204="","",'インポート_損益計算書（部門別）'!E204)</f>
        <v/>
      </c>
      <c r="G204" t="str">
        <f>IF('インポート_損益計算書（部門別）'!F204="","",'インポート_損益計算書（部門別）'!F204)</f>
        <v/>
      </c>
    </row>
    <row r="205" spans="1:7">
      <c r="A205" t="str">
        <f t="shared" si="3"/>
        <v/>
      </c>
      <c r="B205" t="str">
        <f>IF('インポート_損益計算書（部門別）'!A205="","",'インポート_損益計算書（部門別）'!A205)</f>
        <v/>
      </c>
      <c r="C205" t="str">
        <f>IF('インポート_損益計算書（部門別）'!B205="","",'インポート_損益計算書（部門別）'!B205)</f>
        <v/>
      </c>
      <c r="D205" s="623" t="str">
        <f>IF('インポート_損益計算書（部門別）'!C205="","",'インポート_損益計算書（部門別）'!C205)</f>
        <v/>
      </c>
      <c r="E205" s="623" t="str">
        <f>IF('インポート_損益計算書（部門別）'!D205="","",'インポート_損益計算書（部門別）'!D205)</f>
        <v/>
      </c>
      <c r="F205" s="623" t="str">
        <f>IF('インポート_損益計算書（部門別）'!E205="","",'インポート_損益計算書（部門別）'!E205)</f>
        <v/>
      </c>
      <c r="G205" t="str">
        <f>IF('インポート_損益計算書（部門別）'!F205="","",'インポート_損益計算書（部門別）'!F205)</f>
        <v/>
      </c>
    </row>
    <row r="206" spans="1:7">
      <c r="A206" t="str">
        <f t="shared" si="3"/>
        <v/>
      </c>
      <c r="B206" t="str">
        <f>IF('インポート_損益計算書（部門別）'!A206="","",'インポート_損益計算書（部門別）'!A206)</f>
        <v/>
      </c>
      <c r="C206" t="str">
        <f>IF('インポート_損益計算書（部門別）'!B206="","",'インポート_損益計算書（部門別）'!B206)</f>
        <v/>
      </c>
      <c r="D206" s="623" t="str">
        <f>IF('インポート_損益計算書（部門別）'!C206="","",'インポート_損益計算書（部門別）'!C206)</f>
        <v/>
      </c>
      <c r="E206" s="623" t="str">
        <f>IF('インポート_損益計算書（部門別）'!D206="","",'インポート_損益計算書（部門別）'!D206)</f>
        <v/>
      </c>
      <c r="F206" s="623" t="str">
        <f>IF('インポート_損益計算書（部門別）'!E206="","",'インポート_損益計算書（部門別）'!E206)</f>
        <v/>
      </c>
      <c r="G206" t="str">
        <f>IF('インポート_損益計算書（部門別）'!F206="","",'インポート_損益計算書（部門別）'!F206)</f>
        <v/>
      </c>
    </row>
    <row r="207" spans="1:7">
      <c r="A207" t="str">
        <f t="shared" si="3"/>
        <v/>
      </c>
      <c r="B207" t="str">
        <f>IF('インポート_損益計算書（部門別）'!A207="","",'インポート_損益計算書（部門別）'!A207)</f>
        <v/>
      </c>
      <c r="C207" t="str">
        <f>IF('インポート_損益計算書（部門別）'!B207="","",'インポート_損益計算書（部門別）'!B207)</f>
        <v/>
      </c>
      <c r="D207" s="623" t="str">
        <f>IF('インポート_損益計算書（部門別）'!C207="","",'インポート_損益計算書（部門別）'!C207)</f>
        <v/>
      </c>
      <c r="E207" s="623" t="str">
        <f>IF('インポート_損益計算書（部門別）'!D207="","",'インポート_損益計算書（部門別）'!D207)</f>
        <v/>
      </c>
      <c r="F207" s="623" t="str">
        <f>IF('インポート_損益計算書（部門別）'!E207="","",'インポート_損益計算書（部門別）'!E207)</f>
        <v/>
      </c>
      <c r="G207" t="str">
        <f>IF('インポート_損益計算書（部門別）'!F207="","",'インポート_損益計算書（部門別）'!F207)</f>
        <v/>
      </c>
    </row>
    <row r="208" spans="1:7">
      <c r="A208" t="str">
        <f t="shared" si="3"/>
        <v/>
      </c>
      <c r="B208" t="str">
        <f>IF('インポート_損益計算書（部門別）'!A208="","",'インポート_損益計算書（部門別）'!A208)</f>
        <v/>
      </c>
      <c r="C208" t="str">
        <f>IF('インポート_損益計算書（部門別）'!B208="","",'インポート_損益計算書（部門別）'!B208)</f>
        <v/>
      </c>
      <c r="D208" s="623" t="str">
        <f>IF('インポート_損益計算書（部門別）'!C208="","",'インポート_損益計算書（部門別）'!C208)</f>
        <v/>
      </c>
      <c r="E208" s="623" t="str">
        <f>IF('インポート_損益計算書（部門別）'!D208="","",'インポート_損益計算書（部門別）'!D208)</f>
        <v/>
      </c>
      <c r="F208" s="623" t="str">
        <f>IF('インポート_損益計算書（部門別）'!E208="","",'インポート_損益計算書（部門別）'!E208)</f>
        <v/>
      </c>
      <c r="G208" t="str">
        <f>IF('インポート_損益計算書（部門別）'!F208="","",'インポート_損益計算書（部門別）'!F208)</f>
        <v/>
      </c>
    </row>
    <row r="209" spans="1:7">
      <c r="A209" t="str">
        <f t="shared" si="3"/>
        <v/>
      </c>
      <c r="B209" t="str">
        <f>IF('インポート_損益計算書（部門別）'!A209="","",'インポート_損益計算書（部門別）'!A209)</f>
        <v/>
      </c>
      <c r="C209" t="str">
        <f>IF('インポート_損益計算書（部門別）'!B209="","",'インポート_損益計算書（部門別）'!B209)</f>
        <v/>
      </c>
      <c r="D209" s="623" t="str">
        <f>IF('インポート_損益計算書（部門別）'!C209="","",'インポート_損益計算書（部門別）'!C209)</f>
        <v/>
      </c>
      <c r="E209" s="623" t="str">
        <f>IF('インポート_損益計算書（部門別）'!D209="","",'インポート_損益計算書（部門別）'!D209)</f>
        <v/>
      </c>
      <c r="F209" s="623" t="str">
        <f>IF('インポート_損益計算書（部門別）'!E209="","",'インポート_損益計算書（部門別）'!E209)</f>
        <v/>
      </c>
      <c r="G209" t="str">
        <f>IF('インポート_損益計算書（部門別）'!F209="","",'インポート_損益計算書（部門別）'!F209)</f>
        <v/>
      </c>
    </row>
    <row r="210" spans="1:7">
      <c r="A210" t="str">
        <f t="shared" si="3"/>
        <v/>
      </c>
      <c r="B210" t="str">
        <f>IF('インポート_損益計算書（部門別）'!A210="","",'インポート_損益計算書（部門別）'!A210)</f>
        <v/>
      </c>
      <c r="C210" t="str">
        <f>IF('インポート_損益計算書（部門別）'!B210="","",'インポート_損益計算書（部門別）'!B210)</f>
        <v/>
      </c>
      <c r="D210" s="623" t="str">
        <f>IF('インポート_損益計算書（部門別）'!C210="","",'インポート_損益計算書（部門別）'!C210)</f>
        <v/>
      </c>
      <c r="E210" s="623" t="str">
        <f>IF('インポート_損益計算書（部門別）'!D210="","",'インポート_損益計算書（部門別）'!D210)</f>
        <v/>
      </c>
      <c r="F210" s="623" t="str">
        <f>IF('インポート_損益計算書（部門別）'!E210="","",'インポート_損益計算書（部門別）'!E210)</f>
        <v/>
      </c>
      <c r="G210" t="str">
        <f>IF('インポート_損益計算書（部門別）'!F210="","",'インポート_損益計算書（部門別）'!F210)</f>
        <v/>
      </c>
    </row>
    <row r="211" spans="1:7">
      <c r="A211" t="str">
        <f t="shared" si="3"/>
        <v/>
      </c>
      <c r="B211" t="str">
        <f>IF('インポート_損益計算書（部門別）'!A211="","",'インポート_損益計算書（部門別）'!A211)</f>
        <v/>
      </c>
      <c r="C211" t="str">
        <f>IF('インポート_損益計算書（部門別）'!B211="","",'インポート_損益計算書（部門別）'!B211)</f>
        <v/>
      </c>
      <c r="D211" s="623" t="str">
        <f>IF('インポート_損益計算書（部門別）'!C211="","",'インポート_損益計算書（部門別）'!C211)</f>
        <v/>
      </c>
      <c r="E211" s="623" t="str">
        <f>IF('インポート_損益計算書（部門別）'!D211="","",'インポート_損益計算書（部門別）'!D211)</f>
        <v/>
      </c>
      <c r="F211" s="623" t="str">
        <f>IF('インポート_損益計算書（部門別）'!E211="","",'インポート_損益計算書（部門別）'!E211)</f>
        <v/>
      </c>
      <c r="G211" t="str">
        <f>IF('インポート_損益計算書（部門別）'!F211="","",'インポート_損益計算書（部門別）'!F211)</f>
        <v/>
      </c>
    </row>
    <row r="212" spans="1:7">
      <c r="A212" t="str">
        <f t="shared" si="3"/>
        <v/>
      </c>
      <c r="B212" t="str">
        <f>IF('インポート_損益計算書（部門別）'!A212="","",'インポート_損益計算書（部門別）'!A212)</f>
        <v/>
      </c>
      <c r="C212" t="str">
        <f>IF('インポート_損益計算書（部門別）'!B212="","",'インポート_損益計算書（部門別）'!B212)</f>
        <v/>
      </c>
      <c r="D212" s="623" t="str">
        <f>IF('インポート_損益計算書（部門別）'!C212="","",'インポート_損益計算書（部門別）'!C212)</f>
        <v/>
      </c>
      <c r="E212" s="623" t="str">
        <f>IF('インポート_損益計算書（部門別）'!D212="","",'インポート_損益計算書（部門別）'!D212)</f>
        <v/>
      </c>
      <c r="F212" s="623" t="str">
        <f>IF('インポート_損益計算書（部門別）'!E212="","",'インポート_損益計算書（部門別）'!E212)</f>
        <v/>
      </c>
      <c r="G212" t="str">
        <f>IF('インポート_損益計算書（部門別）'!F212="","",'インポート_損益計算書（部門別）'!F212)</f>
        <v/>
      </c>
    </row>
    <row r="213" spans="1:7">
      <c r="A213" t="str">
        <f t="shared" si="3"/>
        <v/>
      </c>
      <c r="B213" t="str">
        <f>IF('インポート_損益計算書（部門別）'!A213="","",'インポート_損益計算書（部門別）'!A213)</f>
        <v/>
      </c>
      <c r="C213" t="str">
        <f>IF('インポート_損益計算書（部門別）'!B213="","",'インポート_損益計算書（部門別）'!B213)</f>
        <v/>
      </c>
      <c r="D213" s="623" t="str">
        <f>IF('インポート_損益計算書（部門別）'!C213="","",'インポート_損益計算書（部門別）'!C213)</f>
        <v/>
      </c>
      <c r="E213" s="623" t="str">
        <f>IF('インポート_損益計算書（部門別）'!D213="","",'インポート_損益計算書（部門別）'!D213)</f>
        <v/>
      </c>
      <c r="F213" s="623" t="str">
        <f>IF('インポート_損益計算書（部門別）'!E213="","",'インポート_損益計算書（部門別）'!E213)</f>
        <v/>
      </c>
      <c r="G213" t="str">
        <f>IF('インポート_損益計算書（部門別）'!F213="","",'インポート_損益計算書（部門別）'!F213)</f>
        <v/>
      </c>
    </row>
    <row r="214" spans="1:7">
      <c r="A214" t="str">
        <f t="shared" si="3"/>
        <v/>
      </c>
      <c r="B214" t="str">
        <f>IF('インポート_損益計算書（部門別）'!A214="","",'インポート_損益計算書（部門別）'!A214)</f>
        <v/>
      </c>
      <c r="C214" t="str">
        <f>IF('インポート_損益計算書（部門別）'!B214="","",'インポート_損益計算書（部門別）'!B214)</f>
        <v/>
      </c>
      <c r="D214" s="623" t="str">
        <f>IF('インポート_損益計算書（部門別）'!C214="","",'インポート_損益計算書（部門別）'!C214)</f>
        <v/>
      </c>
      <c r="E214" s="623" t="str">
        <f>IF('インポート_損益計算書（部門別）'!D214="","",'インポート_損益計算書（部門別）'!D214)</f>
        <v/>
      </c>
      <c r="F214" s="623" t="str">
        <f>IF('インポート_損益計算書（部門別）'!E214="","",'インポート_損益計算書（部門別）'!E214)</f>
        <v/>
      </c>
      <c r="G214" t="str">
        <f>IF('インポート_損益計算書（部門別）'!F214="","",'インポート_損益計算書（部門別）'!F214)</f>
        <v/>
      </c>
    </row>
    <row r="215" spans="1:7">
      <c r="A215" t="str">
        <f t="shared" si="3"/>
        <v/>
      </c>
      <c r="B215" t="str">
        <f>IF('インポート_損益計算書（部門別）'!A215="","",'インポート_損益計算書（部門別）'!A215)</f>
        <v/>
      </c>
      <c r="C215" t="str">
        <f>IF('インポート_損益計算書（部門別）'!B215="","",'インポート_損益計算書（部門別）'!B215)</f>
        <v/>
      </c>
      <c r="D215" s="623" t="str">
        <f>IF('インポート_損益計算書（部門別）'!C215="","",'インポート_損益計算書（部門別）'!C215)</f>
        <v/>
      </c>
      <c r="E215" s="623" t="str">
        <f>IF('インポート_損益計算書（部門別）'!D215="","",'インポート_損益計算書（部門別）'!D215)</f>
        <v/>
      </c>
      <c r="F215" s="623" t="str">
        <f>IF('インポート_損益計算書（部門別）'!E215="","",'インポート_損益計算書（部門別）'!E215)</f>
        <v/>
      </c>
      <c r="G215" t="str">
        <f>IF('インポート_損益計算書（部門別）'!F215="","",'インポート_損益計算書（部門別）'!F215)</f>
        <v/>
      </c>
    </row>
    <row r="216" spans="1:7">
      <c r="A216" t="str">
        <f t="shared" si="3"/>
        <v/>
      </c>
      <c r="B216" t="str">
        <f>IF('インポート_損益計算書（部門別）'!A216="","",'インポート_損益計算書（部門別）'!A216)</f>
        <v/>
      </c>
      <c r="C216" t="str">
        <f>IF('インポート_損益計算書（部門別）'!B216="","",'インポート_損益計算書（部門別）'!B216)</f>
        <v/>
      </c>
      <c r="D216" s="623" t="str">
        <f>IF('インポート_損益計算書（部門別）'!C216="","",'インポート_損益計算書（部門別）'!C216)</f>
        <v/>
      </c>
      <c r="E216" s="623" t="str">
        <f>IF('インポート_損益計算書（部門別）'!D216="","",'インポート_損益計算書（部門別）'!D216)</f>
        <v/>
      </c>
      <c r="F216" s="623" t="str">
        <f>IF('インポート_損益計算書（部門別）'!E216="","",'インポート_損益計算書（部門別）'!E216)</f>
        <v/>
      </c>
      <c r="G216" t="str">
        <f>IF('インポート_損益計算書（部門別）'!F216="","",'インポート_損益計算書（部門別）'!F216)</f>
        <v/>
      </c>
    </row>
    <row r="217" spans="1:7">
      <c r="A217" t="str">
        <f t="shared" si="3"/>
        <v/>
      </c>
      <c r="B217" t="str">
        <f>IF('インポート_損益計算書（部門別）'!A217="","",'インポート_損益計算書（部門別）'!A217)</f>
        <v/>
      </c>
      <c r="C217" t="str">
        <f>IF('インポート_損益計算書（部門別）'!B217="","",'インポート_損益計算書（部門別）'!B217)</f>
        <v/>
      </c>
      <c r="D217" s="623" t="str">
        <f>IF('インポート_損益計算書（部門別）'!C217="","",'インポート_損益計算書（部門別）'!C217)</f>
        <v/>
      </c>
      <c r="E217" s="623" t="str">
        <f>IF('インポート_損益計算書（部門別）'!D217="","",'インポート_損益計算書（部門別）'!D217)</f>
        <v/>
      </c>
      <c r="F217" s="623" t="str">
        <f>IF('インポート_損益計算書（部門別）'!E217="","",'インポート_損益計算書（部門別）'!E217)</f>
        <v/>
      </c>
      <c r="G217" t="str">
        <f>IF('インポート_損益計算書（部門別）'!F217="","",'インポート_損益計算書（部門別）'!F217)</f>
        <v/>
      </c>
    </row>
    <row r="218" spans="1:7">
      <c r="A218" t="str">
        <f t="shared" si="3"/>
        <v/>
      </c>
      <c r="B218" t="str">
        <f>IF('インポート_損益計算書（部門別）'!A218="","",'インポート_損益計算書（部門別）'!A218)</f>
        <v/>
      </c>
      <c r="C218" t="str">
        <f>IF('インポート_損益計算書（部門別）'!B218="","",'インポート_損益計算書（部門別）'!B218)</f>
        <v/>
      </c>
      <c r="D218" s="623" t="str">
        <f>IF('インポート_損益計算書（部門別）'!C218="","",'インポート_損益計算書（部門別）'!C218)</f>
        <v/>
      </c>
      <c r="E218" s="623" t="str">
        <f>IF('インポート_損益計算書（部門別）'!D218="","",'インポート_損益計算書（部門別）'!D218)</f>
        <v/>
      </c>
      <c r="F218" s="623" t="str">
        <f>IF('インポート_損益計算書（部門別）'!E218="","",'インポート_損益計算書（部門別）'!E218)</f>
        <v/>
      </c>
      <c r="G218" t="str">
        <f>IF('インポート_損益計算書（部門別）'!F218="","",'インポート_損益計算書（部門別）'!F218)</f>
        <v/>
      </c>
    </row>
    <row r="219" spans="1:7">
      <c r="A219" t="str">
        <f t="shared" si="3"/>
        <v/>
      </c>
      <c r="B219" t="str">
        <f>IF('インポート_損益計算書（部門別）'!A219="","",'インポート_損益計算書（部門別）'!A219)</f>
        <v/>
      </c>
      <c r="C219" t="str">
        <f>IF('インポート_損益計算書（部門別）'!B219="","",'インポート_損益計算書（部門別）'!B219)</f>
        <v/>
      </c>
      <c r="D219" s="623" t="str">
        <f>IF('インポート_損益計算書（部門別）'!C219="","",'インポート_損益計算書（部門別）'!C219)</f>
        <v/>
      </c>
      <c r="E219" s="623" t="str">
        <f>IF('インポート_損益計算書（部門別）'!D219="","",'インポート_損益計算書（部門別）'!D219)</f>
        <v/>
      </c>
      <c r="F219" s="623" t="str">
        <f>IF('インポート_損益計算書（部門別）'!E219="","",'インポート_損益計算書（部門別）'!E219)</f>
        <v/>
      </c>
      <c r="G219" t="str">
        <f>IF('インポート_損益計算書（部門別）'!F219="","",'インポート_損益計算書（部門別）'!F219)</f>
        <v/>
      </c>
    </row>
    <row r="220" spans="1:7">
      <c r="A220" t="str">
        <f t="shared" si="3"/>
        <v/>
      </c>
      <c r="B220" t="str">
        <f>IF('インポート_損益計算書（部門別）'!A220="","",'インポート_損益計算書（部門別）'!A220)</f>
        <v/>
      </c>
      <c r="C220" t="str">
        <f>IF('インポート_損益計算書（部門別）'!B220="","",'インポート_損益計算書（部門別）'!B220)</f>
        <v/>
      </c>
      <c r="D220" s="623" t="str">
        <f>IF('インポート_損益計算書（部門別）'!C220="","",'インポート_損益計算書（部門別）'!C220)</f>
        <v/>
      </c>
      <c r="E220" s="623" t="str">
        <f>IF('インポート_損益計算書（部門別）'!D220="","",'インポート_損益計算書（部門別）'!D220)</f>
        <v/>
      </c>
      <c r="F220" s="623" t="str">
        <f>IF('インポート_損益計算書（部門別）'!E220="","",'インポート_損益計算書（部門別）'!E220)</f>
        <v/>
      </c>
      <c r="G220" t="str">
        <f>IF('インポート_損益計算書（部門別）'!F220="","",'インポート_損益計算書（部門別）'!F220)</f>
        <v/>
      </c>
    </row>
    <row r="221" spans="1:7">
      <c r="A221" t="str">
        <f t="shared" si="3"/>
        <v/>
      </c>
      <c r="B221" t="str">
        <f>IF('インポート_損益計算書（部門別）'!A221="","",'インポート_損益計算書（部門別）'!A221)</f>
        <v/>
      </c>
      <c r="C221" t="str">
        <f>IF('インポート_損益計算書（部門別）'!B221="","",'インポート_損益計算書（部門別）'!B221)</f>
        <v/>
      </c>
      <c r="D221" s="623" t="str">
        <f>IF('インポート_損益計算書（部門別）'!C221="","",'インポート_損益計算書（部門別）'!C221)</f>
        <v/>
      </c>
      <c r="E221" s="623" t="str">
        <f>IF('インポート_損益計算書（部門別）'!D221="","",'インポート_損益計算書（部門別）'!D221)</f>
        <v/>
      </c>
      <c r="F221" s="623" t="str">
        <f>IF('インポート_損益計算書（部門別）'!E221="","",'インポート_損益計算書（部門別）'!E221)</f>
        <v/>
      </c>
      <c r="G221" t="str">
        <f>IF('インポート_損益計算書（部門別）'!F221="","",'インポート_損益計算書（部門別）'!F221)</f>
        <v/>
      </c>
    </row>
    <row r="222" spans="1:7">
      <c r="A222" t="str">
        <f t="shared" si="3"/>
        <v/>
      </c>
      <c r="B222" t="str">
        <f>IF('インポート_損益計算書（部門別）'!A222="","",'インポート_損益計算書（部門別）'!A222)</f>
        <v/>
      </c>
      <c r="C222" t="str">
        <f>IF('インポート_損益計算書（部門別）'!B222="","",'インポート_損益計算書（部門別）'!B222)</f>
        <v/>
      </c>
      <c r="D222" s="623" t="str">
        <f>IF('インポート_損益計算書（部門別）'!C222="","",'インポート_損益計算書（部門別）'!C222)</f>
        <v/>
      </c>
      <c r="E222" s="623" t="str">
        <f>IF('インポート_損益計算書（部門別）'!D222="","",'インポート_損益計算書（部門別）'!D222)</f>
        <v/>
      </c>
      <c r="F222" s="623" t="str">
        <f>IF('インポート_損益計算書（部門別）'!E222="","",'インポート_損益計算書（部門別）'!E222)</f>
        <v/>
      </c>
      <c r="G222" t="str">
        <f>IF('インポート_損益計算書（部門別）'!F222="","",'インポート_損益計算書（部門別）'!F222)</f>
        <v/>
      </c>
    </row>
    <row r="223" spans="1:7">
      <c r="A223" t="str">
        <f t="shared" si="3"/>
        <v/>
      </c>
      <c r="B223" t="str">
        <f>IF('インポート_損益計算書（部門別）'!A223="","",'インポート_損益計算書（部門別）'!A223)</f>
        <v/>
      </c>
      <c r="C223" t="str">
        <f>IF('インポート_損益計算書（部門別）'!B223="","",'インポート_損益計算書（部門別）'!B223)</f>
        <v/>
      </c>
      <c r="D223" s="623" t="str">
        <f>IF('インポート_損益計算書（部門別）'!C223="","",'インポート_損益計算書（部門別）'!C223)</f>
        <v/>
      </c>
      <c r="E223" s="623" t="str">
        <f>IF('インポート_損益計算書（部門別）'!D223="","",'インポート_損益計算書（部門別）'!D223)</f>
        <v/>
      </c>
      <c r="F223" s="623" t="str">
        <f>IF('インポート_損益計算書（部門別）'!E223="","",'インポート_損益計算書（部門別）'!E223)</f>
        <v/>
      </c>
      <c r="G223" t="str">
        <f>IF('インポート_損益計算書（部門別）'!F223="","",'インポート_損益計算書（部門別）'!F223)</f>
        <v/>
      </c>
    </row>
    <row r="224" spans="1:7">
      <c r="A224" t="str">
        <f t="shared" si="3"/>
        <v/>
      </c>
      <c r="B224" t="str">
        <f>IF('インポート_損益計算書（部門別）'!A224="","",'インポート_損益計算書（部門別）'!A224)</f>
        <v/>
      </c>
      <c r="C224" t="str">
        <f>IF('インポート_損益計算書（部門別）'!B224="","",'インポート_損益計算書（部門別）'!B224)</f>
        <v/>
      </c>
      <c r="D224" s="623" t="str">
        <f>IF('インポート_損益計算書（部門別）'!C224="","",'インポート_損益計算書（部門別）'!C224)</f>
        <v/>
      </c>
      <c r="E224" s="623" t="str">
        <f>IF('インポート_損益計算書（部門別）'!D224="","",'インポート_損益計算書（部門別）'!D224)</f>
        <v/>
      </c>
      <c r="F224" s="623" t="str">
        <f>IF('インポート_損益計算書（部門別）'!E224="","",'インポート_損益計算書（部門別）'!E224)</f>
        <v/>
      </c>
      <c r="G224" t="str">
        <f>IF('インポート_損益計算書（部門別）'!F224="","",'インポート_損益計算書（部門別）'!F224)</f>
        <v/>
      </c>
    </row>
    <row r="225" spans="1:7">
      <c r="A225" t="str">
        <f t="shared" si="3"/>
        <v/>
      </c>
      <c r="B225" t="str">
        <f>IF('インポート_損益計算書（部門別）'!A225="","",'インポート_損益計算書（部門別）'!A225)</f>
        <v/>
      </c>
      <c r="C225" t="str">
        <f>IF('インポート_損益計算書（部門別）'!B225="","",'インポート_損益計算書（部門別）'!B225)</f>
        <v/>
      </c>
      <c r="D225" s="623" t="str">
        <f>IF('インポート_損益計算書（部門別）'!C225="","",'インポート_損益計算書（部門別）'!C225)</f>
        <v/>
      </c>
      <c r="E225" s="623" t="str">
        <f>IF('インポート_損益計算書（部門別）'!D225="","",'インポート_損益計算書（部門別）'!D225)</f>
        <v/>
      </c>
      <c r="F225" s="623" t="str">
        <f>IF('インポート_損益計算書（部門別）'!E225="","",'インポート_損益計算書（部門別）'!E225)</f>
        <v/>
      </c>
      <c r="G225" t="str">
        <f>IF('インポート_損益計算書（部門別）'!F225="","",'インポート_損益計算書（部門別）'!F225)</f>
        <v/>
      </c>
    </row>
    <row r="226" spans="1:7">
      <c r="A226" t="str">
        <f t="shared" si="3"/>
        <v/>
      </c>
      <c r="B226" t="str">
        <f>IF('インポート_損益計算書（部門別）'!A226="","",'インポート_損益計算書（部門別）'!A226)</f>
        <v/>
      </c>
      <c r="C226" t="str">
        <f>IF('インポート_損益計算書（部門別）'!B226="","",'インポート_損益計算書（部門別）'!B226)</f>
        <v/>
      </c>
      <c r="D226" s="623" t="str">
        <f>IF('インポート_損益計算書（部門別）'!C226="","",'インポート_損益計算書（部門別）'!C226)</f>
        <v/>
      </c>
      <c r="E226" s="623" t="str">
        <f>IF('インポート_損益計算書（部門別）'!D226="","",'インポート_損益計算書（部門別）'!D226)</f>
        <v/>
      </c>
      <c r="F226" s="623" t="str">
        <f>IF('インポート_損益計算書（部門別）'!E226="","",'インポート_損益計算書（部門別）'!E226)</f>
        <v/>
      </c>
      <c r="G226" t="str">
        <f>IF('インポート_損益計算書（部門別）'!F226="","",'インポート_損益計算書（部門別）'!F226)</f>
        <v/>
      </c>
    </row>
    <row r="227" spans="1:7">
      <c r="A227" t="str">
        <f t="shared" si="3"/>
        <v/>
      </c>
      <c r="B227" t="str">
        <f>IF('インポート_損益計算書（部門別）'!A227="","",'インポート_損益計算書（部門別）'!A227)</f>
        <v/>
      </c>
      <c r="C227" t="str">
        <f>IF('インポート_損益計算書（部門別）'!B227="","",'インポート_損益計算書（部門別）'!B227)</f>
        <v/>
      </c>
      <c r="D227" s="623" t="str">
        <f>IF('インポート_損益計算書（部門別）'!C227="","",'インポート_損益計算書（部門別）'!C227)</f>
        <v/>
      </c>
      <c r="E227" s="623" t="str">
        <f>IF('インポート_損益計算書（部門別）'!D227="","",'インポート_損益計算書（部門別）'!D227)</f>
        <v/>
      </c>
      <c r="F227" s="623" t="str">
        <f>IF('インポート_損益計算書（部門別）'!E227="","",'インポート_損益計算書（部門別）'!E227)</f>
        <v/>
      </c>
      <c r="G227" t="str">
        <f>IF('インポート_損益計算書（部門別）'!F227="","",'インポート_損益計算書（部門別）'!F227)</f>
        <v/>
      </c>
    </row>
    <row r="228" spans="1:7">
      <c r="A228" t="str">
        <f t="shared" si="3"/>
        <v/>
      </c>
      <c r="B228" t="str">
        <f>IF('インポート_損益計算書（部門別）'!A228="","",'インポート_損益計算書（部門別）'!A228)</f>
        <v/>
      </c>
      <c r="C228" t="str">
        <f>IF('インポート_損益計算書（部門別）'!B228="","",'インポート_損益計算書（部門別）'!B228)</f>
        <v/>
      </c>
      <c r="D228" s="623" t="str">
        <f>IF('インポート_損益計算書（部門別）'!C228="","",'インポート_損益計算書（部門別）'!C228)</f>
        <v/>
      </c>
      <c r="E228" s="623" t="str">
        <f>IF('インポート_損益計算書（部門別）'!D228="","",'インポート_損益計算書（部門別）'!D228)</f>
        <v/>
      </c>
      <c r="F228" s="623" t="str">
        <f>IF('インポート_損益計算書（部門別）'!E228="","",'インポート_損益計算書（部門別）'!E228)</f>
        <v/>
      </c>
      <c r="G228" t="str">
        <f>IF('インポート_損益計算書（部門別）'!F228="","",'インポート_損益計算書（部門別）'!F228)</f>
        <v/>
      </c>
    </row>
    <row r="229" spans="1:7">
      <c r="A229" t="str">
        <f t="shared" si="3"/>
        <v/>
      </c>
      <c r="B229" t="str">
        <f>IF('インポート_損益計算書（部門別）'!A229="","",'インポート_損益計算書（部門別）'!A229)</f>
        <v/>
      </c>
      <c r="C229" t="str">
        <f>IF('インポート_損益計算書（部門別）'!B229="","",'インポート_損益計算書（部門別）'!B229)</f>
        <v/>
      </c>
      <c r="D229" s="623" t="str">
        <f>IF('インポート_損益計算書（部門別）'!C229="","",'インポート_損益計算書（部門別）'!C229)</f>
        <v/>
      </c>
      <c r="E229" s="623" t="str">
        <f>IF('インポート_損益計算書（部門別）'!D229="","",'インポート_損益計算書（部門別）'!D229)</f>
        <v/>
      </c>
      <c r="F229" s="623" t="str">
        <f>IF('インポート_損益計算書（部門別）'!E229="","",'インポート_損益計算書（部門別）'!E229)</f>
        <v/>
      </c>
      <c r="G229" t="str">
        <f>IF('インポート_損益計算書（部門別）'!F229="","",'インポート_損益計算書（部門別）'!F229)</f>
        <v/>
      </c>
    </row>
    <row r="230" spans="1:7">
      <c r="A230" t="str">
        <f t="shared" si="3"/>
        <v/>
      </c>
      <c r="B230" t="str">
        <f>IF('インポート_損益計算書（部門別）'!A230="","",'インポート_損益計算書（部門別）'!A230)</f>
        <v/>
      </c>
      <c r="C230" t="str">
        <f>IF('インポート_損益計算書（部門別）'!B230="","",'インポート_損益計算書（部門別）'!B230)</f>
        <v/>
      </c>
      <c r="D230" s="623" t="str">
        <f>IF('インポート_損益計算書（部門別）'!C230="","",'インポート_損益計算書（部門別）'!C230)</f>
        <v/>
      </c>
      <c r="E230" s="623" t="str">
        <f>IF('インポート_損益計算書（部門別）'!D230="","",'インポート_損益計算書（部門別）'!D230)</f>
        <v/>
      </c>
      <c r="F230" s="623" t="str">
        <f>IF('インポート_損益計算書（部門別）'!E230="","",'インポート_損益計算書（部門別）'!E230)</f>
        <v/>
      </c>
      <c r="G230" t="str">
        <f>IF('インポート_損益計算書（部門別）'!F230="","",'インポート_損益計算書（部門別）'!F230)</f>
        <v/>
      </c>
    </row>
    <row r="231" spans="1:7">
      <c r="A231" t="str">
        <f t="shared" si="3"/>
        <v/>
      </c>
      <c r="B231" t="str">
        <f>IF('インポート_損益計算書（部門別）'!A231="","",'インポート_損益計算書（部門別）'!A231)</f>
        <v/>
      </c>
      <c r="C231" t="str">
        <f>IF('インポート_損益計算書（部門別）'!B231="","",'インポート_損益計算書（部門別）'!B231)</f>
        <v/>
      </c>
      <c r="D231" s="623" t="str">
        <f>IF('インポート_損益計算書（部門別）'!C231="","",'インポート_損益計算書（部門別）'!C231)</f>
        <v/>
      </c>
      <c r="E231" s="623" t="str">
        <f>IF('インポート_損益計算書（部門別）'!D231="","",'インポート_損益計算書（部門別）'!D231)</f>
        <v/>
      </c>
      <c r="F231" s="623" t="str">
        <f>IF('インポート_損益計算書（部門別）'!E231="","",'インポート_損益計算書（部門別）'!E231)</f>
        <v/>
      </c>
      <c r="G231" t="str">
        <f>IF('インポート_損益計算書（部門別）'!F231="","",'インポート_損益計算書（部門別）'!F231)</f>
        <v/>
      </c>
    </row>
    <row r="232" spans="1:7">
      <c r="A232" t="str">
        <f t="shared" si="3"/>
        <v/>
      </c>
      <c r="B232" t="str">
        <f>IF('インポート_損益計算書（部門別）'!A232="","",'インポート_損益計算書（部門別）'!A232)</f>
        <v/>
      </c>
      <c r="C232" t="str">
        <f>IF('インポート_損益計算書（部門別）'!B232="","",'インポート_損益計算書（部門別）'!B232)</f>
        <v/>
      </c>
      <c r="D232" s="623" t="str">
        <f>IF('インポート_損益計算書（部門別）'!C232="","",'インポート_損益計算書（部門別）'!C232)</f>
        <v/>
      </c>
      <c r="E232" s="623" t="str">
        <f>IF('インポート_損益計算書（部門別）'!D232="","",'インポート_損益計算書（部門別）'!D232)</f>
        <v/>
      </c>
      <c r="F232" s="623" t="str">
        <f>IF('インポート_損益計算書（部門別）'!E232="","",'インポート_損益計算書（部門別）'!E232)</f>
        <v/>
      </c>
      <c r="G232" t="str">
        <f>IF('インポート_損益計算書（部門別）'!F232="","",'インポート_損益計算書（部門別）'!F232)</f>
        <v/>
      </c>
    </row>
    <row r="233" spans="1:7">
      <c r="A233" t="str">
        <f t="shared" si="3"/>
        <v/>
      </c>
      <c r="B233" t="str">
        <f>IF('インポート_損益計算書（部門別）'!A233="","",'インポート_損益計算書（部門別）'!A233)</f>
        <v/>
      </c>
      <c r="C233" t="str">
        <f>IF('インポート_損益計算書（部門別）'!B233="","",'インポート_損益計算書（部門別）'!B233)</f>
        <v/>
      </c>
      <c r="D233" s="623" t="str">
        <f>IF('インポート_損益計算書（部門別）'!C233="","",'インポート_損益計算書（部門別）'!C233)</f>
        <v/>
      </c>
      <c r="E233" s="623" t="str">
        <f>IF('インポート_損益計算書（部門別）'!D233="","",'インポート_損益計算書（部門別）'!D233)</f>
        <v/>
      </c>
      <c r="F233" s="623" t="str">
        <f>IF('インポート_損益計算書（部門別）'!E233="","",'インポート_損益計算書（部門別）'!E233)</f>
        <v/>
      </c>
      <c r="G233" t="str">
        <f>IF('インポート_損益計算書（部門別）'!F233="","",'インポート_損益計算書（部門別）'!F233)</f>
        <v/>
      </c>
    </row>
    <row r="234" spans="1:7">
      <c r="A234" t="str">
        <f t="shared" si="3"/>
        <v/>
      </c>
      <c r="B234" t="str">
        <f>IF('インポート_損益計算書（部門別）'!A234="","",'インポート_損益計算書（部門別）'!A234)</f>
        <v/>
      </c>
      <c r="C234" t="str">
        <f>IF('インポート_損益計算書（部門別）'!B234="","",'インポート_損益計算書（部門別）'!B234)</f>
        <v/>
      </c>
      <c r="D234" s="623" t="str">
        <f>IF('インポート_損益計算書（部門別）'!C234="","",'インポート_損益計算書（部門別）'!C234)</f>
        <v/>
      </c>
      <c r="E234" s="623" t="str">
        <f>IF('インポート_損益計算書（部門別）'!D234="","",'インポート_損益計算書（部門別）'!D234)</f>
        <v/>
      </c>
      <c r="F234" s="623" t="str">
        <f>IF('インポート_損益計算書（部門別）'!E234="","",'インポート_損益計算書（部門別）'!E234)</f>
        <v/>
      </c>
      <c r="G234" t="str">
        <f>IF('インポート_損益計算書（部門別）'!F234="","",'インポート_損益計算書（部門別）'!F234)</f>
        <v/>
      </c>
    </row>
    <row r="235" spans="1:7">
      <c r="A235" t="str">
        <f t="shared" si="3"/>
        <v/>
      </c>
      <c r="B235" t="str">
        <f>IF('インポート_損益計算書（部門別）'!A235="","",'インポート_損益計算書（部門別）'!A235)</f>
        <v/>
      </c>
      <c r="C235" t="str">
        <f>IF('インポート_損益計算書（部門別）'!B235="","",'インポート_損益計算書（部門別）'!B235)</f>
        <v/>
      </c>
      <c r="D235" s="623" t="str">
        <f>IF('インポート_損益計算書（部門別）'!C235="","",'インポート_損益計算書（部門別）'!C235)</f>
        <v/>
      </c>
      <c r="E235" s="623" t="str">
        <f>IF('インポート_損益計算書（部門別）'!D235="","",'インポート_損益計算書（部門別）'!D235)</f>
        <v/>
      </c>
      <c r="F235" s="623" t="str">
        <f>IF('インポート_損益計算書（部門別）'!E235="","",'インポート_損益計算書（部門別）'!E235)</f>
        <v/>
      </c>
      <c r="G235" t="str">
        <f>IF('インポート_損益計算書（部門別）'!F235="","",'インポート_損益計算書（部門別）'!F235)</f>
        <v/>
      </c>
    </row>
    <row r="236" spans="1:7">
      <c r="A236" t="str">
        <f t="shared" si="3"/>
        <v/>
      </c>
      <c r="B236" t="str">
        <f>IF('インポート_損益計算書（部門別）'!A236="","",'インポート_損益計算書（部門別）'!A236)</f>
        <v/>
      </c>
      <c r="C236" t="str">
        <f>IF('インポート_損益計算書（部門別）'!B236="","",'インポート_損益計算書（部門別）'!B236)</f>
        <v/>
      </c>
      <c r="D236" s="623" t="str">
        <f>IF('インポート_損益計算書（部門別）'!C236="","",'インポート_損益計算書（部門別）'!C236)</f>
        <v/>
      </c>
      <c r="E236" s="623" t="str">
        <f>IF('インポート_損益計算書（部門別）'!D236="","",'インポート_損益計算書（部門別）'!D236)</f>
        <v/>
      </c>
      <c r="F236" s="623" t="str">
        <f>IF('インポート_損益計算書（部門別）'!E236="","",'インポート_損益計算書（部門別）'!E236)</f>
        <v/>
      </c>
      <c r="G236" t="str">
        <f>IF('インポート_損益計算書（部門別）'!F236="","",'インポート_損益計算書（部門別）'!F236)</f>
        <v/>
      </c>
    </row>
    <row r="237" spans="1:7">
      <c r="A237" t="str">
        <f t="shared" si="3"/>
        <v/>
      </c>
      <c r="B237" t="str">
        <f>IF('インポート_損益計算書（部門別）'!A237="","",'インポート_損益計算書（部門別）'!A237)</f>
        <v/>
      </c>
      <c r="C237" t="str">
        <f>IF('インポート_損益計算書（部門別）'!B237="","",'インポート_損益計算書（部門別）'!B237)</f>
        <v/>
      </c>
      <c r="D237" s="623" t="str">
        <f>IF('インポート_損益計算書（部門別）'!C237="","",'インポート_損益計算書（部門別）'!C237)</f>
        <v/>
      </c>
      <c r="E237" s="623" t="str">
        <f>IF('インポート_損益計算書（部門別）'!D237="","",'インポート_損益計算書（部門別）'!D237)</f>
        <v/>
      </c>
      <c r="F237" s="623" t="str">
        <f>IF('インポート_損益計算書（部門別）'!E237="","",'インポート_損益計算書（部門別）'!E237)</f>
        <v/>
      </c>
      <c r="G237" t="str">
        <f>IF('インポート_損益計算書（部門別）'!F237="","",'インポート_損益計算書（部門別）'!F237)</f>
        <v/>
      </c>
    </row>
    <row r="238" spans="1:7">
      <c r="A238" t="str">
        <f t="shared" si="3"/>
        <v/>
      </c>
      <c r="B238" t="str">
        <f>IF('インポート_損益計算書（部門別）'!A238="","",'インポート_損益計算書（部門別）'!A238)</f>
        <v/>
      </c>
      <c r="C238" t="str">
        <f>IF('インポート_損益計算書（部門別）'!B238="","",'インポート_損益計算書（部門別）'!B238)</f>
        <v/>
      </c>
      <c r="D238" s="623" t="str">
        <f>IF('インポート_損益計算書（部門別）'!C238="","",'インポート_損益計算書（部門別）'!C238)</f>
        <v/>
      </c>
      <c r="E238" s="623" t="str">
        <f>IF('インポート_損益計算書（部門別）'!D238="","",'インポート_損益計算書（部門別）'!D238)</f>
        <v/>
      </c>
      <c r="F238" s="623" t="str">
        <f>IF('インポート_損益計算書（部門別）'!E238="","",'インポート_損益計算書（部門別）'!E238)</f>
        <v/>
      </c>
      <c r="G238" t="str">
        <f>IF('インポート_損益計算書（部門別）'!F238="","",'インポート_損益計算書（部門別）'!F238)</f>
        <v/>
      </c>
    </row>
    <row r="239" spans="1:7">
      <c r="A239" t="str">
        <f t="shared" si="3"/>
        <v/>
      </c>
      <c r="B239" t="str">
        <f>IF('インポート_損益計算書（部門別）'!A239="","",'インポート_損益計算書（部門別）'!A239)</f>
        <v/>
      </c>
      <c r="C239" t="str">
        <f>IF('インポート_損益計算書（部門別）'!B239="","",'インポート_損益計算書（部門別）'!B239)</f>
        <v/>
      </c>
      <c r="D239" s="623" t="str">
        <f>IF('インポート_損益計算書（部門別）'!C239="","",'インポート_損益計算書（部門別）'!C239)</f>
        <v/>
      </c>
      <c r="E239" s="623" t="str">
        <f>IF('インポート_損益計算書（部門別）'!D239="","",'インポート_損益計算書（部門別）'!D239)</f>
        <v/>
      </c>
      <c r="F239" s="623" t="str">
        <f>IF('インポート_損益計算書（部門別）'!E239="","",'インポート_損益計算書（部門別）'!E239)</f>
        <v/>
      </c>
      <c r="G239" t="str">
        <f>IF('インポート_損益計算書（部門別）'!F239="","",'インポート_損益計算書（部門別）'!F239)</f>
        <v/>
      </c>
    </row>
    <row r="240" spans="1:7">
      <c r="A240" t="str">
        <f t="shared" si="3"/>
        <v/>
      </c>
      <c r="B240" t="str">
        <f>IF('インポート_損益計算書（部門別）'!A240="","",'インポート_損益計算書（部門別）'!A240)</f>
        <v/>
      </c>
      <c r="C240" t="str">
        <f>IF('インポート_損益計算書（部門別）'!B240="","",'インポート_損益計算書（部門別）'!B240)</f>
        <v/>
      </c>
      <c r="D240" s="623" t="str">
        <f>IF('インポート_損益計算書（部門別）'!C240="","",'インポート_損益計算書（部門別）'!C240)</f>
        <v/>
      </c>
      <c r="E240" s="623" t="str">
        <f>IF('インポート_損益計算書（部門別）'!D240="","",'インポート_損益計算書（部門別）'!D240)</f>
        <v/>
      </c>
      <c r="F240" s="623" t="str">
        <f>IF('インポート_損益計算書（部門別）'!E240="","",'インポート_損益計算書（部門別）'!E240)</f>
        <v/>
      </c>
      <c r="G240" t="str">
        <f>IF('インポート_損益計算書（部門別）'!F240="","",'インポート_損益計算書（部門別）'!F240)</f>
        <v/>
      </c>
    </row>
    <row r="241" spans="1:7">
      <c r="A241" t="str">
        <f t="shared" si="3"/>
        <v/>
      </c>
      <c r="B241" t="str">
        <f>IF('インポート_損益計算書（部門別）'!A241="","",'インポート_損益計算書（部門別）'!A241)</f>
        <v/>
      </c>
      <c r="C241" t="str">
        <f>IF('インポート_損益計算書（部門別）'!B241="","",'インポート_損益計算書（部門別）'!B241)</f>
        <v/>
      </c>
      <c r="D241" s="623" t="str">
        <f>IF('インポート_損益計算書（部門別）'!C241="","",'インポート_損益計算書（部門別）'!C241)</f>
        <v/>
      </c>
      <c r="E241" s="623" t="str">
        <f>IF('インポート_損益計算書（部門別）'!D241="","",'インポート_損益計算書（部門別）'!D241)</f>
        <v/>
      </c>
      <c r="F241" s="623" t="str">
        <f>IF('インポート_損益計算書（部門別）'!E241="","",'インポート_損益計算書（部門別）'!E241)</f>
        <v/>
      </c>
      <c r="G241" t="str">
        <f>IF('インポート_損益計算書（部門別）'!F241="","",'インポート_損益計算書（部門別）'!F241)</f>
        <v/>
      </c>
    </row>
    <row r="242" spans="1:7">
      <c r="A242" t="str">
        <f t="shared" si="3"/>
        <v/>
      </c>
      <c r="B242" t="str">
        <f>IF('インポート_損益計算書（部門別）'!A242="","",'インポート_損益計算書（部門別）'!A242)</f>
        <v/>
      </c>
      <c r="C242" t="str">
        <f>IF('インポート_損益計算書（部門別）'!B242="","",'インポート_損益計算書（部門別）'!B242)</f>
        <v/>
      </c>
      <c r="D242" s="623" t="str">
        <f>IF('インポート_損益計算書（部門別）'!C242="","",'インポート_損益計算書（部門別）'!C242)</f>
        <v/>
      </c>
      <c r="E242" s="623" t="str">
        <f>IF('インポート_損益計算書（部門別）'!D242="","",'インポート_損益計算書（部門別）'!D242)</f>
        <v/>
      </c>
      <c r="F242" s="623" t="str">
        <f>IF('インポート_損益計算書（部門別）'!E242="","",'インポート_損益計算書（部門別）'!E242)</f>
        <v/>
      </c>
      <c r="G242" t="str">
        <f>IF('インポート_損益計算書（部門別）'!F242="","",'インポート_損益計算書（部門別）'!F242)</f>
        <v/>
      </c>
    </row>
    <row r="243" spans="1:7">
      <c r="A243" t="str">
        <f t="shared" si="3"/>
        <v/>
      </c>
      <c r="B243" t="str">
        <f>IF('インポート_損益計算書（部門別）'!A243="","",'インポート_損益計算書（部門別）'!A243)</f>
        <v/>
      </c>
      <c r="C243" t="str">
        <f>IF('インポート_損益計算書（部門別）'!B243="","",'インポート_損益計算書（部門別）'!B243)</f>
        <v/>
      </c>
      <c r="D243" s="623" t="str">
        <f>IF('インポート_損益計算書（部門別）'!C243="","",'インポート_損益計算書（部門別）'!C243)</f>
        <v/>
      </c>
      <c r="E243" s="623" t="str">
        <f>IF('インポート_損益計算書（部門別）'!D243="","",'インポート_損益計算書（部門別）'!D243)</f>
        <v/>
      </c>
      <c r="F243" s="623" t="str">
        <f>IF('インポート_損益計算書（部門別）'!E243="","",'インポート_損益計算書（部門別）'!E243)</f>
        <v/>
      </c>
      <c r="G243" t="str">
        <f>IF('インポート_損益計算書（部門別）'!F243="","",'インポート_損益計算書（部門別）'!F243)</f>
        <v/>
      </c>
    </row>
    <row r="244" spans="1:7">
      <c r="A244" t="str">
        <f t="shared" si="3"/>
        <v/>
      </c>
      <c r="B244" t="str">
        <f>IF('インポート_損益計算書（部門別）'!A244="","",'インポート_損益計算書（部門別）'!A244)</f>
        <v/>
      </c>
      <c r="C244" t="str">
        <f>IF('インポート_損益計算書（部門別）'!B244="","",'インポート_損益計算書（部門別）'!B244)</f>
        <v/>
      </c>
      <c r="D244" s="623" t="str">
        <f>IF('インポート_損益計算書（部門別）'!C244="","",'インポート_損益計算書（部門別）'!C244)</f>
        <v/>
      </c>
      <c r="E244" s="623" t="str">
        <f>IF('インポート_損益計算書（部門別）'!D244="","",'インポート_損益計算書（部門別）'!D244)</f>
        <v/>
      </c>
      <c r="F244" s="623" t="str">
        <f>IF('インポート_損益計算書（部門別）'!E244="","",'インポート_損益計算書（部門別）'!E244)</f>
        <v/>
      </c>
      <c r="G244" t="str">
        <f>IF('インポート_損益計算書（部門別）'!F244="","",'インポート_損益計算書（部門別）'!F244)</f>
        <v/>
      </c>
    </row>
    <row r="245" spans="1:7">
      <c r="A245" t="str">
        <f t="shared" si="3"/>
        <v/>
      </c>
      <c r="B245" t="str">
        <f>IF('インポート_損益計算書（部門別）'!A245="","",'インポート_損益計算書（部門別）'!A245)</f>
        <v/>
      </c>
      <c r="C245" t="str">
        <f>IF('インポート_損益計算書（部門別）'!B245="","",'インポート_損益計算書（部門別）'!B245)</f>
        <v/>
      </c>
      <c r="D245" s="623" t="str">
        <f>IF('インポート_損益計算書（部門別）'!C245="","",'インポート_損益計算書（部門別）'!C245)</f>
        <v/>
      </c>
      <c r="E245" s="623" t="str">
        <f>IF('インポート_損益計算書（部門別）'!D245="","",'インポート_損益計算書（部門別）'!D245)</f>
        <v/>
      </c>
      <c r="F245" s="623" t="str">
        <f>IF('インポート_損益計算書（部門別）'!E245="","",'インポート_損益計算書（部門別）'!E245)</f>
        <v/>
      </c>
      <c r="G245" t="str">
        <f>IF('インポート_損益計算書（部門別）'!F245="","",'インポート_損益計算書（部門別）'!F245)</f>
        <v/>
      </c>
    </row>
    <row r="246" spans="1:7">
      <c r="A246" t="str">
        <f t="shared" si="3"/>
        <v/>
      </c>
      <c r="B246" t="str">
        <f>IF('インポート_損益計算書（部門別）'!A246="","",'インポート_損益計算書（部門別）'!A246)</f>
        <v/>
      </c>
      <c r="C246" t="str">
        <f>IF('インポート_損益計算書（部門別）'!B246="","",'インポート_損益計算書（部門別）'!B246)</f>
        <v/>
      </c>
      <c r="D246" s="623" t="str">
        <f>IF('インポート_損益計算書（部門別）'!C246="","",'インポート_損益計算書（部門別）'!C246)</f>
        <v/>
      </c>
      <c r="E246" s="623" t="str">
        <f>IF('インポート_損益計算書（部門別）'!D246="","",'インポート_損益計算書（部門別）'!D246)</f>
        <v/>
      </c>
      <c r="F246" s="623" t="str">
        <f>IF('インポート_損益計算書（部門別）'!E246="","",'インポート_損益計算書（部門別）'!E246)</f>
        <v/>
      </c>
      <c r="G246" t="str">
        <f>IF('インポート_損益計算書（部門別）'!F246="","",'インポート_損益計算書（部門別）'!F246)</f>
        <v/>
      </c>
    </row>
    <row r="247" spans="1:7">
      <c r="A247" t="str">
        <f t="shared" si="3"/>
        <v/>
      </c>
      <c r="B247" t="str">
        <f>IF('インポート_損益計算書（部門別）'!A247="","",'インポート_損益計算書（部門別）'!A247)</f>
        <v/>
      </c>
      <c r="C247" t="str">
        <f>IF('インポート_損益計算書（部門別）'!B247="","",'インポート_損益計算書（部門別）'!B247)</f>
        <v/>
      </c>
      <c r="D247" s="623" t="str">
        <f>IF('インポート_損益計算書（部門別）'!C247="","",'インポート_損益計算書（部門別）'!C247)</f>
        <v/>
      </c>
      <c r="E247" s="623" t="str">
        <f>IF('インポート_損益計算書（部門別）'!D247="","",'インポート_損益計算書（部門別）'!D247)</f>
        <v/>
      </c>
      <c r="F247" s="623" t="str">
        <f>IF('インポート_損益計算書（部門別）'!E247="","",'インポート_損益計算書（部門別）'!E247)</f>
        <v/>
      </c>
      <c r="G247" t="str">
        <f>IF('インポート_損益計算書（部門別）'!F247="","",'インポート_損益計算書（部門別）'!F247)</f>
        <v/>
      </c>
    </row>
    <row r="248" spans="1:7">
      <c r="A248" t="str">
        <f t="shared" si="3"/>
        <v/>
      </c>
      <c r="B248" t="str">
        <f>IF('インポート_損益計算書（部門別）'!A248="","",'インポート_損益計算書（部門別）'!A248)</f>
        <v/>
      </c>
      <c r="C248" t="str">
        <f>IF('インポート_損益計算書（部門別）'!B248="","",'インポート_損益計算書（部門別）'!B248)</f>
        <v/>
      </c>
      <c r="D248" s="623" t="str">
        <f>IF('インポート_損益計算書（部門別）'!C248="","",'インポート_損益計算書（部門別）'!C248)</f>
        <v/>
      </c>
      <c r="E248" s="623" t="str">
        <f>IF('インポート_損益計算書（部門別）'!D248="","",'インポート_損益計算書（部門別）'!D248)</f>
        <v/>
      </c>
      <c r="F248" s="623" t="str">
        <f>IF('インポート_損益計算書（部門別）'!E248="","",'インポート_損益計算書（部門別）'!E248)</f>
        <v/>
      </c>
      <c r="G248" t="str">
        <f>IF('インポート_損益計算書（部門別）'!F248="","",'インポート_損益計算書（部門別）'!F248)</f>
        <v/>
      </c>
    </row>
    <row r="249" spans="1:7">
      <c r="A249" t="str">
        <f t="shared" si="3"/>
        <v/>
      </c>
      <c r="B249" t="str">
        <f>IF('インポート_損益計算書（部門別）'!A249="","",'インポート_損益計算書（部門別）'!A249)</f>
        <v/>
      </c>
      <c r="C249" t="str">
        <f>IF('インポート_損益計算書（部門別）'!B249="","",'インポート_損益計算書（部門別）'!B249)</f>
        <v/>
      </c>
      <c r="D249" s="623" t="str">
        <f>IF('インポート_損益計算書（部門別）'!C249="","",'インポート_損益計算書（部門別）'!C249)</f>
        <v/>
      </c>
      <c r="E249" s="623" t="str">
        <f>IF('インポート_損益計算書（部門別）'!D249="","",'インポート_損益計算書（部門別）'!D249)</f>
        <v/>
      </c>
      <c r="F249" s="623" t="str">
        <f>IF('インポート_損益計算書（部門別）'!E249="","",'インポート_損益計算書（部門別）'!E249)</f>
        <v/>
      </c>
      <c r="G249" t="str">
        <f>IF('インポート_損益計算書（部門別）'!F249="","",'インポート_損益計算書（部門別）'!F249)</f>
        <v/>
      </c>
    </row>
    <row r="250" spans="1:7">
      <c r="A250" t="str">
        <f t="shared" si="3"/>
        <v/>
      </c>
      <c r="B250" t="str">
        <f>IF('インポート_損益計算書（部門別）'!A250="","",'インポート_損益計算書（部門別）'!A250)</f>
        <v/>
      </c>
      <c r="C250" t="str">
        <f>IF('インポート_損益計算書（部門別）'!B250="","",'インポート_損益計算書（部門別）'!B250)</f>
        <v/>
      </c>
      <c r="D250" s="623" t="str">
        <f>IF('インポート_損益計算書（部門別）'!C250="","",'インポート_損益計算書（部門別）'!C250)</f>
        <v/>
      </c>
      <c r="E250" s="623" t="str">
        <f>IF('インポート_損益計算書（部門別）'!D250="","",'インポート_損益計算書（部門別）'!D250)</f>
        <v/>
      </c>
      <c r="F250" s="623" t="str">
        <f>IF('インポート_損益計算書（部門別）'!E250="","",'インポート_損益計算書（部門別）'!E250)</f>
        <v/>
      </c>
      <c r="G250" t="str">
        <f>IF('インポート_損益計算書（部門別）'!F250="","",'インポート_損益計算書（部門別）'!F250)</f>
        <v/>
      </c>
    </row>
    <row r="251" spans="1:7">
      <c r="A251" t="str">
        <f t="shared" si="3"/>
        <v/>
      </c>
      <c r="B251" t="str">
        <f>IF('インポート_損益計算書（部門別）'!A251="","",'インポート_損益計算書（部門別）'!A251)</f>
        <v/>
      </c>
      <c r="C251" t="str">
        <f>IF('インポート_損益計算書（部門別）'!B251="","",'インポート_損益計算書（部門別）'!B251)</f>
        <v/>
      </c>
      <c r="D251" s="623" t="str">
        <f>IF('インポート_損益計算書（部門別）'!C251="","",'インポート_損益計算書（部門別）'!C251)</f>
        <v/>
      </c>
      <c r="E251" s="623" t="str">
        <f>IF('インポート_損益計算書（部門別）'!D251="","",'インポート_損益計算書（部門別）'!D251)</f>
        <v/>
      </c>
      <c r="F251" s="623" t="str">
        <f>IF('インポート_損益計算書（部門別）'!E251="","",'インポート_損益計算書（部門別）'!E251)</f>
        <v/>
      </c>
      <c r="G251" t="str">
        <f>IF('インポート_損益計算書（部門別）'!F251="","",'インポート_損益計算書（部門別）'!F251)</f>
        <v/>
      </c>
    </row>
    <row r="252" spans="1:7">
      <c r="A252" t="str">
        <f t="shared" si="3"/>
        <v/>
      </c>
      <c r="B252" t="str">
        <f>IF('インポート_損益計算書（部門別）'!A252="","",'インポート_損益計算書（部門別）'!A252)</f>
        <v/>
      </c>
      <c r="C252" t="str">
        <f>IF('インポート_損益計算書（部門別）'!B252="","",'インポート_損益計算書（部門別）'!B252)</f>
        <v/>
      </c>
      <c r="D252" s="623" t="str">
        <f>IF('インポート_損益計算書（部門別）'!C252="","",'インポート_損益計算書（部門別）'!C252)</f>
        <v/>
      </c>
      <c r="E252" s="623" t="str">
        <f>IF('インポート_損益計算書（部門別）'!D252="","",'インポート_損益計算書（部門別）'!D252)</f>
        <v/>
      </c>
      <c r="F252" s="623" t="str">
        <f>IF('インポート_損益計算書（部門別）'!E252="","",'インポート_損益計算書（部門別）'!E252)</f>
        <v/>
      </c>
      <c r="G252" t="str">
        <f>IF('インポート_損益計算書（部門別）'!F252="","",'インポート_損益計算書（部門別）'!F252)</f>
        <v/>
      </c>
    </row>
    <row r="253" spans="1:7">
      <c r="A253" t="str">
        <f t="shared" si="3"/>
        <v/>
      </c>
      <c r="B253" t="str">
        <f>IF('インポート_損益計算書（部門別）'!A253="","",'インポート_損益計算書（部門別）'!A253)</f>
        <v/>
      </c>
      <c r="C253" t="str">
        <f>IF('インポート_損益計算書（部門別）'!B253="","",'インポート_損益計算書（部門別）'!B253)</f>
        <v/>
      </c>
      <c r="D253" s="623" t="str">
        <f>IF('インポート_損益計算書（部門別）'!C253="","",'インポート_損益計算書（部門別）'!C253)</f>
        <v/>
      </c>
      <c r="E253" s="623" t="str">
        <f>IF('インポート_損益計算書（部門別）'!D253="","",'インポート_損益計算書（部門別）'!D253)</f>
        <v/>
      </c>
      <c r="F253" s="623" t="str">
        <f>IF('インポート_損益計算書（部門別）'!E253="","",'インポート_損益計算書（部門別）'!E253)</f>
        <v/>
      </c>
      <c r="G253" t="str">
        <f>IF('インポート_損益計算書（部門別）'!F253="","",'インポート_損益計算書（部門別）'!F253)</f>
        <v/>
      </c>
    </row>
    <row r="254" spans="1:7">
      <c r="A254" t="str">
        <f t="shared" si="3"/>
        <v/>
      </c>
      <c r="B254" t="str">
        <f>IF('インポート_損益計算書（部門別）'!A254="","",'インポート_損益計算書（部門別）'!A254)</f>
        <v/>
      </c>
      <c r="C254" t="str">
        <f>IF('インポート_損益計算書（部門別）'!B254="","",'インポート_損益計算書（部門別）'!B254)</f>
        <v/>
      </c>
      <c r="D254" s="623" t="str">
        <f>IF('インポート_損益計算書（部門別）'!C254="","",'インポート_損益計算書（部門別）'!C254)</f>
        <v/>
      </c>
      <c r="E254" s="623" t="str">
        <f>IF('インポート_損益計算書（部門別）'!D254="","",'インポート_損益計算書（部門別）'!D254)</f>
        <v/>
      </c>
      <c r="F254" s="623" t="str">
        <f>IF('インポート_損益計算書（部門別）'!E254="","",'インポート_損益計算書（部門別）'!E254)</f>
        <v/>
      </c>
      <c r="G254" t="str">
        <f>IF('インポート_損益計算書（部門別）'!F254="","",'インポート_損益計算書（部門別）'!F254)</f>
        <v/>
      </c>
    </row>
    <row r="255" spans="1:7">
      <c r="A255" t="str">
        <f t="shared" si="3"/>
        <v/>
      </c>
      <c r="B255" t="str">
        <f>IF('インポート_損益計算書（部門別）'!A255="","",'インポート_損益計算書（部門別）'!A255)</f>
        <v/>
      </c>
      <c r="C255" t="str">
        <f>IF('インポート_損益計算書（部門別）'!B255="","",'インポート_損益計算書（部門別）'!B255)</f>
        <v/>
      </c>
      <c r="D255" s="623" t="str">
        <f>IF('インポート_損益計算書（部門別）'!C255="","",'インポート_損益計算書（部門別）'!C255)</f>
        <v/>
      </c>
      <c r="E255" s="623" t="str">
        <f>IF('インポート_損益計算書（部門別）'!D255="","",'インポート_損益計算書（部門別）'!D255)</f>
        <v/>
      </c>
      <c r="F255" s="623" t="str">
        <f>IF('インポート_損益計算書（部門別）'!E255="","",'インポート_損益計算書（部門別）'!E255)</f>
        <v/>
      </c>
      <c r="G255" t="str">
        <f>IF('インポート_損益計算書（部門別）'!F255="","",'インポート_損益計算書（部門別）'!F255)</f>
        <v/>
      </c>
    </row>
    <row r="256" spans="1:7">
      <c r="A256" t="str">
        <f t="shared" si="3"/>
        <v/>
      </c>
      <c r="B256" t="str">
        <f>IF('インポート_損益計算書（部門別）'!A256="","",'インポート_損益計算書（部門別）'!A256)</f>
        <v/>
      </c>
      <c r="C256" t="str">
        <f>IF('インポート_損益計算書（部門別）'!B256="","",'インポート_損益計算書（部門別）'!B256)</f>
        <v/>
      </c>
      <c r="D256" s="623" t="str">
        <f>IF('インポート_損益計算書（部門別）'!C256="","",'インポート_損益計算書（部門別）'!C256)</f>
        <v/>
      </c>
      <c r="E256" s="623" t="str">
        <f>IF('インポート_損益計算書（部門別）'!D256="","",'インポート_損益計算書（部門別）'!D256)</f>
        <v/>
      </c>
      <c r="F256" s="623" t="str">
        <f>IF('インポート_損益計算書（部門別）'!E256="","",'インポート_損益計算書（部門別）'!E256)</f>
        <v/>
      </c>
      <c r="G256" t="str">
        <f>IF('インポート_損益計算書（部門別）'!F256="","",'インポート_損益計算書（部門別）'!F256)</f>
        <v/>
      </c>
    </row>
    <row r="257" spans="1:7">
      <c r="A257" t="str">
        <f t="shared" si="3"/>
        <v/>
      </c>
      <c r="B257" t="str">
        <f>IF('インポート_損益計算書（部門別）'!A257="","",'インポート_損益計算書（部門別）'!A257)</f>
        <v/>
      </c>
      <c r="C257" t="str">
        <f>IF('インポート_損益計算書（部門別）'!B257="","",'インポート_損益計算書（部門別）'!B257)</f>
        <v/>
      </c>
      <c r="D257" s="623" t="str">
        <f>IF('インポート_損益計算書（部門別）'!C257="","",'インポート_損益計算書（部門別）'!C257)</f>
        <v/>
      </c>
      <c r="E257" s="623" t="str">
        <f>IF('インポート_損益計算書（部門別）'!D257="","",'インポート_損益計算書（部門別）'!D257)</f>
        <v/>
      </c>
      <c r="F257" s="623" t="str">
        <f>IF('インポート_損益計算書（部門別）'!E257="","",'インポート_損益計算書（部門別）'!E257)</f>
        <v/>
      </c>
      <c r="G257" t="str">
        <f>IF('インポート_損益計算書（部門別）'!F257="","",'インポート_損益計算書（部門別）'!F257)</f>
        <v/>
      </c>
    </row>
    <row r="258" spans="1:7">
      <c r="A258" t="str">
        <f t="shared" si="3"/>
        <v/>
      </c>
      <c r="B258" t="str">
        <f>IF('インポート_損益計算書（部門別）'!A258="","",'インポート_損益計算書（部門別）'!A258)</f>
        <v/>
      </c>
      <c r="C258" t="str">
        <f>IF('インポート_損益計算書（部門別）'!B258="","",'インポート_損益計算書（部門別）'!B258)</f>
        <v/>
      </c>
      <c r="D258" s="623" t="str">
        <f>IF('インポート_損益計算書（部門別）'!C258="","",'インポート_損益計算書（部門別）'!C258)</f>
        <v/>
      </c>
      <c r="E258" s="623" t="str">
        <f>IF('インポート_損益計算書（部門別）'!D258="","",'インポート_損益計算書（部門別）'!D258)</f>
        <v/>
      </c>
      <c r="F258" s="623" t="str">
        <f>IF('インポート_損益計算書（部門別）'!E258="","",'インポート_損益計算書（部門別）'!E258)</f>
        <v/>
      </c>
      <c r="G258" t="str">
        <f>IF('インポート_損益計算書（部門別）'!F258="","",'インポート_損益計算書（部門別）'!F258)</f>
        <v/>
      </c>
    </row>
    <row r="259" spans="1:7">
      <c r="A259" t="str">
        <f t="shared" ref="A259:A322" si="4">CONCATENATE(B259,C259)</f>
        <v/>
      </c>
      <c r="B259" t="str">
        <f>IF('インポート_損益計算書（部門別）'!A259="","",'インポート_損益計算書（部門別）'!A259)</f>
        <v/>
      </c>
      <c r="C259" t="str">
        <f>IF('インポート_損益計算書（部門別）'!B259="","",'インポート_損益計算書（部門別）'!B259)</f>
        <v/>
      </c>
      <c r="D259" s="623" t="str">
        <f>IF('インポート_損益計算書（部門別）'!C259="","",'インポート_損益計算書（部門別）'!C259)</f>
        <v/>
      </c>
      <c r="E259" s="623" t="str">
        <f>IF('インポート_損益計算書（部門別）'!D259="","",'インポート_損益計算書（部門別）'!D259)</f>
        <v/>
      </c>
      <c r="F259" s="623" t="str">
        <f>IF('インポート_損益計算書（部門別）'!E259="","",'インポート_損益計算書（部門別）'!E259)</f>
        <v/>
      </c>
      <c r="G259" t="str">
        <f>IF('インポート_損益計算書（部門別）'!F259="","",'インポート_損益計算書（部門別）'!F259)</f>
        <v/>
      </c>
    </row>
    <row r="260" spans="1:7">
      <c r="A260" t="str">
        <f t="shared" si="4"/>
        <v/>
      </c>
      <c r="B260" t="str">
        <f>IF('インポート_損益計算書（部門別）'!A260="","",'インポート_損益計算書（部門別）'!A260)</f>
        <v/>
      </c>
      <c r="C260" t="str">
        <f>IF('インポート_損益計算書（部門別）'!B260="","",'インポート_損益計算書（部門別）'!B260)</f>
        <v/>
      </c>
      <c r="D260" s="623" t="str">
        <f>IF('インポート_損益計算書（部門別）'!C260="","",'インポート_損益計算書（部門別）'!C260)</f>
        <v/>
      </c>
      <c r="E260" s="623" t="str">
        <f>IF('インポート_損益計算書（部門別）'!D260="","",'インポート_損益計算書（部門別）'!D260)</f>
        <v/>
      </c>
      <c r="F260" s="623" t="str">
        <f>IF('インポート_損益計算書（部門別）'!E260="","",'インポート_損益計算書（部門別）'!E260)</f>
        <v/>
      </c>
      <c r="G260" t="str">
        <f>IF('インポート_損益計算書（部門別）'!F260="","",'インポート_損益計算書（部門別）'!F260)</f>
        <v/>
      </c>
    </row>
    <row r="261" spans="1:7">
      <c r="A261" t="str">
        <f t="shared" si="4"/>
        <v/>
      </c>
      <c r="B261" t="str">
        <f>IF('インポート_損益計算書（部門別）'!A261="","",'インポート_損益計算書（部門別）'!A261)</f>
        <v/>
      </c>
      <c r="C261" t="str">
        <f>IF('インポート_損益計算書（部門別）'!B261="","",'インポート_損益計算書（部門別）'!B261)</f>
        <v/>
      </c>
      <c r="D261" s="623" t="str">
        <f>IF('インポート_損益計算書（部門別）'!C261="","",'インポート_損益計算書（部門別）'!C261)</f>
        <v/>
      </c>
      <c r="E261" s="623" t="str">
        <f>IF('インポート_損益計算書（部門別）'!D261="","",'インポート_損益計算書（部門別）'!D261)</f>
        <v/>
      </c>
      <c r="F261" s="623" t="str">
        <f>IF('インポート_損益計算書（部門別）'!E261="","",'インポート_損益計算書（部門別）'!E261)</f>
        <v/>
      </c>
      <c r="G261" t="str">
        <f>IF('インポート_損益計算書（部門別）'!F261="","",'インポート_損益計算書（部門別）'!F261)</f>
        <v/>
      </c>
    </row>
    <row r="262" spans="1:7">
      <c r="A262" t="str">
        <f t="shared" si="4"/>
        <v/>
      </c>
      <c r="B262" t="str">
        <f>IF('インポート_損益計算書（部門別）'!A262="","",'インポート_損益計算書（部門別）'!A262)</f>
        <v/>
      </c>
      <c r="C262" t="str">
        <f>IF('インポート_損益計算書（部門別）'!B262="","",'インポート_損益計算書（部門別）'!B262)</f>
        <v/>
      </c>
      <c r="D262" s="623" t="str">
        <f>IF('インポート_損益計算書（部門別）'!C262="","",'インポート_損益計算書（部門別）'!C262)</f>
        <v/>
      </c>
      <c r="E262" s="623" t="str">
        <f>IF('インポート_損益計算書（部門別）'!D262="","",'インポート_損益計算書（部門別）'!D262)</f>
        <v/>
      </c>
      <c r="F262" s="623" t="str">
        <f>IF('インポート_損益計算書（部門別）'!E262="","",'インポート_損益計算書（部門別）'!E262)</f>
        <v/>
      </c>
      <c r="G262" t="str">
        <f>IF('インポート_損益計算書（部門別）'!F262="","",'インポート_損益計算書（部門別）'!F262)</f>
        <v/>
      </c>
    </row>
    <row r="263" spans="1:7">
      <c r="A263" t="str">
        <f t="shared" si="4"/>
        <v/>
      </c>
      <c r="B263" t="str">
        <f>IF('インポート_損益計算書（部門別）'!A263="","",'インポート_損益計算書（部門別）'!A263)</f>
        <v/>
      </c>
      <c r="C263" t="str">
        <f>IF('インポート_損益計算書（部門別）'!B263="","",'インポート_損益計算書（部門別）'!B263)</f>
        <v/>
      </c>
      <c r="D263" s="623" t="str">
        <f>IF('インポート_損益計算書（部門別）'!C263="","",'インポート_損益計算書（部門別）'!C263)</f>
        <v/>
      </c>
      <c r="E263" s="623" t="str">
        <f>IF('インポート_損益計算書（部門別）'!D263="","",'インポート_損益計算書（部門別）'!D263)</f>
        <v/>
      </c>
      <c r="F263" s="623" t="str">
        <f>IF('インポート_損益計算書（部門別）'!E263="","",'インポート_損益計算書（部門別）'!E263)</f>
        <v/>
      </c>
      <c r="G263" t="str">
        <f>IF('インポート_損益計算書（部門別）'!F263="","",'インポート_損益計算書（部門別）'!F263)</f>
        <v/>
      </c>
    </row>
    <row r="264" spans="1:7">
      <c r="A264" t="str">
        <f t="shared" si="4"/>
        <v/>
      </c>
      <c r="B264" t="str">
        <f>IF('インポート_損益計算書（部門別）'!A264="","",'インポート_損益計算書（部門別）'!A264)</f>
        <v/>
      </c>
      <c r="C264" t="str">
        <f>IF('インポート_損益計算書（部門別）'!B264="","",'インポート_損益計算書（部門別）'!B264)</f>
        <v/>
      </c>
      <c r="D264" s="623" t="str">
        <f>IF('インポート_損益計算書（部門別）'!C264="","",'インポート_損益計算書（部門別）'!C264)</f>
        <v/>
      </c>
      <c r="E264" s="623" t="str">
        <f>IF('インポート_損益計算書（部門別）'!D264="","",'インポート_損益計算書（部門別）'!D264)</f>
        <v/>
      </c>
      <c r="F264" s="623" t="str">
        <f>IF('インポート_損益計算書（部門別）'!E264="","",'インポート_損益計算書（部門別）'!E264)</f>
        <v/>
      </c>
      <c r="G264" t="str">
        <f>IF('インポート_損益計算書（部門別）'!F264="","",'インポート_損益計算書（部門別）'!F264)</f>
        <v/>
      </c>
    </row>
    <row r="265" spans="1:7">
      <c r="A265" t="str">
        <f t="shared" si="4"/>
        <v/>
      </c>
      <c r="B265" t="str">
        <f>IF('インポート_損益計算書（部門別）'!A265="","",'インポート_損益計算書（部門別）'!A265)</f>
        <v/>
      </c>
      <c r="C265" t="str">
        <f>IF('インポート_損益計算書（部門別）'!B265="","",'インポート_損益計算書（部門別）'!B265)</f>
        <v/>
      </c>
      <c r="D265" s="623" t="str">
        <f>IF('インポート_損益計算書（部門別）'!C265="","",'インポート_損益計算書（部門別）'!C265)</f>
        <v/>
      </c>
      <c r="E265" s="623" t="str">
        <f>IF('インポート_損益計算書（部門別）'!D265="","",'インポート_損益計算書（部門別）'!D265)</f>
        <v/>
      </c>
      <c r="F265" s="623" t="str">
        <f>IF('インポート_損益計算書（部門別）'!E265="","",'インポート_損益計算書（部門別）'!E265)</f>
        <v/>
      </c>
      <c r="G265" t="str">
        <f>IF('インポート_損益計算書（部門別）'!F265="","",'インポート_損益計算書（部門別）'!F265)</f>
        <v/>
      </c>
    </row>
    <row r="266" spans="1:7">
      <c r="A266" t="str">
        <f t="shared" si="4"/>
        <v/>
      </c>
      <c r="B266" t="str">
        <f>IF('インポート_損益計算書（部門別）'!A266="","",'インポート_損益計算書（部門別）'!A266)</f>
        <v/>
      </c>
      <c r="C266" t="str">
        <f>IF('インポート_損益計算書（部門別）'!B266="","",'インポート_損益計算書（部門別）'!B266)</f>
        <v/>
      </c>
      <c r="D266" s="623" t="str">
        <f>IF('インポート_損益計算書（部門別）'!C266="","",'インポート_損益計算書（部門別）'!C266)</f>
        <v/>
      </c>
      <c r="E266" s="623" t="str">
        <f>IF('インポート_損益計算書（部門別）'!D266="","",'インポート_損益計算書（部門別）'!D266)</f>
        <v/>
      </c>
      <c r="F266" s="623" t="str">
        <f>IF('インポート_損益計算書（部門別）'!E266="","",'インポート_損益計算書（部門別）'!E266)</f>
        <v/>
      </c>
      <c r="G266" t="str">
        <f>IF('インポート_損益計算書（部門別）'!F266="","",'インポート_損益計算書（部門別）'!F266)</f>
        <v/>
      </c>
    </row>
    <row r="267" spans="1:7">
      <c r="A267" t="str">
        <f t="shared" si="4"/>
        <v/>
      </c>
      <c r="B267" t="str">
        <f>IF('インポート_損益計算書（部門別）'!A267="","",'インポート_損益計算書（部門別）'!A267)</f>
        <v/>
      </c>
      <c r="C267" t="str">
        <f>IF('インポート_損益計算書（部門別）'!B267="","",'インポート_損益計算書（部門別）'!B267)</f>
        <v/>
      </c>
      <c r="D267" s="623" t="str">
        <f>IF('インポート_損益計算書（部門別）'!C267="","",'インポート_損益計算書（部門別）'!C267)</f>
        <v/>
      </c>
      <c r="E267" s="623" t="str">
        <f>IF('インポート_損益計算書（部門別）'!D267="","",'インポート_損益計算書（部門別）'!D267)</f>
        <v/>
      </c>
      <c r="F267" s="623" t="str">
        <f>IF('インポート_損益計算書（部門別）'!E267="","",'インポート_損益計算書（部門別）'!E267)</f>
        <v/>
      </c>
      <c r="G267" t="str">
        <f>IF('インポート_損益計算書（部門別）'!F267="","",'インポート_損益計算書（部門別）'!F267)</f>
        <v/>
      </c>
    </row>
    <row r="268" spans="1:7">
      <c r="A268" t="str">
        <f t="shared" si="4"/>
        <v/>
      </c>
      <c r="B268" t="str">
        <f>IF('インポート_損益計算書（部門別）'!A268="","",'インポート_損益計算書（部門別）'!A268)</f>
        <v/>
      </c>
      <c r="C268" t="str">
        <f>IF('インポート_損益計算書（部門別）'!B268="","",'インポート_損益計算書（部門別）'!B268)</f>
        <v/>
      </c>
      <c r="D268" s="623" t="str">
        <f>IF('インポート_損益計算書（部門別）'!C268="","",'インポート_損益計算書（部門別）'!C268)</f>
        <v/>
      </c>
      <c r="E268" s="623" t="str">
        <f>IF('インポート_損益計算書（部門別）'!D268="","",'インポート_損益計算書（部門別）'!D268)</f>
        <v/>
      </c>
      <c r="F268" s="623" t="str">
        <f>IF('インポート_損益計算書（部門別）'!E268="","",'インポート_損益計算書（部門別）'!E268)</f>
        <v/>
      </c>
      <c r="G268" t="str">
        <f>IF('インポート_損益計算書（部門別）'!F268="","",'インポート_損益計算書（部門別）'!F268)</f>
        <v/>
      </c>
    </row>
    <row r="269" spans="1:7">
      <c r="A269" t="str">
        <f t="shared" si="4"/>
        <v/>
      </c>
      <c r="B269" t="str">
        <f>IF('インポート_損益計算書（部門別）'!A269="","",'インポート_損益計算書（部門別）'!A269)</f>
        <v/>
      </c>
      <c r="C269" t="str">
        <f>IF('インポート_損益計算書（部門別）'!B269="","",'インポート_損益計算書（部門別）'!B269)</f>
        <v/>
      </c>
      <c r="D269" s="623" t="str">
        <f>IF('インポート_損益計算書（部門別）'!C269="","",'インポート_損益計算書（部門別）'!C269)</f>
        <v/>
      </c>
      <c r="E269" s="623" t="str">
        <f>IF('インポート_損益計算書（部門別）'!D269="","",'インポート_損益計算書（部門別）'!D269)</f>
        <v/>
      </c>
      <c r="F269" s="623" t="str">
        <f>IF('インポート_損益計算書（部門別）'!E269="","",'インポート_損益計算書（部門別）'!E269)</f>
        <v/>
      </c>
      <c r="G269" t="str">
        <f>IF('インポート_損益計算書（部門別）'!F269="","",'インポート_損益計算書（部門別）'!F269)</f>
        <v/>
      </c>
    </row>
    <row r="270" spans="1:7">
      <c r="A270" t="str">
        <f t="shared" si="4"/>
        <v/>
      </c>
      <c r="B270" t="str">
        <f>IF('インポート_損益計算書（部門別）'!A270="","",'インポート_損益計算書（部門別）'!A270)</f>
        <v/>
      </c>
      <c r="C270" t="str">
        <f>IF('インポート_損益計算書（部門別）'!B270="","",'インポート_損益計算書（部門別）'!B270)</f>
        <v/>
      </c>
      <c r="D270" s="623" t="str">
        <f>IF('インポート_損益計算書（部門別）'!C270="","",'インポート_損益計算書（部門別）'!C270)</f>
        <v/>
      </c>
      <c r="E270" s="623" t="str">
        <f>IF('インポート_損益計算書（部門別）'!D270="","",'インポート_損益計算書（部門別）'!D270)</f>
        <v/>
      </c>
      <c r="F270" s="623" t="str">
        <f>IF('インポート_損益計算書（部門別）'!E270="","",'インポート_損益計算書（部門別）'!E270)</f>
        <v/>
      </c>
      <c r="G270" t="str">
        <f>IF('インポート_損益計算書（部門別）'!F270="","",'インポート_損益計算書（部門別）'!F270)</f>
        <v/>
      </c>
    </row>
    <row r="271" spans="1:7">
      <c r="A271" t="str">
        <f t="shared" si="4"/>
        <v/>
      </c>
      <c r="B271" t="str">
        <f>IF('インポート_損益計算書（部門別）'!A271="","",'インポート_損益計算書（部門別）'!A271)</f>
        <v/>
      </c>
      <c r="C271" t="str">
        <f>IF('インポート_損益計算書（部門別）'!B271="","",'インポート_損益計算書（部門別）'!B271)</f>
        <v/>
      </c>
      <c r="D271" s="623" t="str">
        <f>IF('インポート_損益計算書（部門別）'!C271="","",'インポート_損益計算書（部門別）'!C271)</f>
        <v/>
      </c>
      <c r="E271" s="623" t="str">
        <f>IF('インポート_損益計算書（部門別）'!D271="","",'インポート_損益計算書（部門別）'!D271)</f>
        <v/>
      </c>
      <c r="F271" s="623" t="str">
        <f>IF('インポート_損益計算書（部門別）'!E271="","",'インポート_損益計算書（部門別）'!E271)</f>
        <v/>
      </c>
      <c r="G271" t="str">
        <f>IF('インポート_損益計算書（部門別）'!F271="","",'インポート_損益計算書（部門別）'!F271)</f>
        <v/>
      </c>
    </row>
    <row r="272" spans="1:7">
      <c r="A272" t="str">
        <f t="shared" si="4"/>
        <v/>
      </c>
      <c r="B272" t="str">
        <f>IF('インポート_損益計算書（部門別）'!A272="","",'インポート_損益計算書（部門別）'!A272)</f>
        <v/>
      </c>
      <c r="C272" t="str">
        <f>IF('インポート_損益計算書（部門別）'!B272="","",'インポート_損益計算書（部門別）'!B272)</f>
        <v/>
      </c>
      <c r="D272" s="623" t="str">
        <f>IF('インポート_損益計算書（部門別）'!C272="","",'インポート_損益計算書（部門別）'!C272)</f>
        <v/>
      </c>
      <c r="E272" s="623" t="str">
        <f>IF('インポート_損益計算書（部門別）'!D272="","",'インポート_損益計算書（部門別）'!D272)</f>
        <v/>
      </c>
      <c r="F272" s="623" t="str">
        <f>IF('インポート_損益計算書（部門別）'!E272="","",'インポート_損益計算書（部門別）'!E272)</f>
        <v/>
      </c>
      <c r="G272" t="str">
        <f>IF('インポート_損益計算書（部門別）'!F272="","",'インポート_損益計算書（部門別）'!F272)</f>
        <v/>
      </c>
    </row>
    <row r="273" spans="1:7">
      <c r="A273" t="str">
        <f t="shared" si="4"/>
        <v/>
      </c>
      <c r="B273" t="str">
        <f>IF('インポート_損益計算書（部門別）'!A273="","",'インポート_損益計算書（部門別）'!A273)</f>
        <v/>
      </c>
      <c r="C273" t="str">
        <f>IF('インポート_損益計算書（部門別）'!B273="","",'インポート_損益計算書（部門別）'!B273)</f>
        <v/>
      </c>
      <c r="D273" s="623" t="str">
        <f>IF('インポート_損益計算書（部門別）'!C273="","",'インポート_損益計算書（部門別）'!C273)</f>
        <v/>
      </c>
      <c r="E273" s="623" t="str">
        <f>IF('インポート_損益計算書（部門別）'!D273="","",'インポート_損益計算書（部門別）'!D273)</f>
        <v/>
      </c>
      <c r="F273" s="623" t="str">
        <f>IF('インポート_損益計算書（部門別）'!E273="","",'インポート_損益計算書（部門別）'!E273)</f>
        <v/>
      </c>
      <c r="G273" t="str">
        <f>IF('インポート_損益計算書（部門別）'!F273="","",'インポート_損益計算書（部門別）'!F273)</f>
        <v/>
      </c>
    </row>
    <row r="274" spans="1:7">
      <c r="A274" t="str">
        <f t="shared" si="4"/>
        <v/>
      </c>
      <c r="B274" t="str">
        <f>IF('インポート_損益計算書（部門別）'!A274="","",'インポート_損益計算書（部門別）'!A274)</f>
        <v/>
      </c>
      <c r="C274" t="str">
        <f>IF('インポート_損益計算書（部門別）'!B274="","",'インポート_損益計算書（部門別）'!B274)</f>
        <v/>
      </c>
      <c r="D274" s="623" t="str">
        <f>IF('インポート_損益計算書（部門別）'!C274="","",'インポート_損益計算書（部門別）'!C274)</f>
        <v/>
      </c>
      <c r="E274" s="623" t="str">
        <f>IF('インポート_損益計算書（部門別）'!D274="","",'インポート_損益計算書（部門別）'!D274)</f>
        <v/>
      </c>
      <c r="F274" s="623" t="str">
        <f>IF('インポート_損益計算書（部門別）'!E274="","",'インポート_損益計算書（部門別）'!E274)</f>
        <v/>
      </c>
      <c r="G274" t="str">
        <f>IF('インポート_損益計算書（部門別）'!F274="","",'インポート_損益計算書（部門別）'!F274)</f>
        <v/>
      </c>
    </row>
    <row r="275" spans="1:7">
      <c r="A275" t="str">
        <f t="shared" si="4"/>
        <v/>
      </c>
      <c r="B275" t="str">
        <f>IF('インポート_損益計算書（部門別）'!A275="","",'インポート_損益計算書（部門別）'!A275)</f>
        <v/>
      </c>
      <c r="C275" t="str">
        <f>IF('インポート_損益計算書（部門別）'!B275="","",'インポート_損益計算書（部門別）'!B275)</f>
        <v/>
      </c>
      <c r="D275" s="623" t="str">
        <f>IF('インポート_損益計算書（部門別）'!C275="","",'インポート_損益計算書（部門別）'!C275)</f>
        <v/>
      </c>
      <c r="E275" s="623" t="str">
        <f>IF('インポート_損益計算書（部門別）'!D275="","",'インポート_損益計算書（部門別）'!D275)</f>
        <v/>
      </c>
      <c r="F275" s="623" t="str">
        <f>IF('インポート_損益計算書（部門別）'!E275="","",'インポート_損益計算書（部門別）'!E275)</f>
        <v/>
      </c>
      <c r="G275" t="str">
        <f>IF('インポート_損益計算書（部門別）'!F275="","",'インポート_損益計算書（部門別）'!F275)</f>
        <v/>
      </c>
    </row>
    <row r="276" spans="1:7">
      <c r="A276" t="str">
        <f t="shared" si="4"/>
        <v/>
      </c>
      <c r="B276" t="str">
        <f>IF('インポート_損益計算書（部門別）'!A276="","",'インポート_損益計算書（部門別）'!A276)</f>
        <v/>
      </c>
      <c r="C276" t="str">
        <f>IF('インポート_損益計算書（部門別）'!B276="","",'インポート_損益計算書（部門別）'!B276)</f>
        <v/>
      </c>
      <c r="D276" s="623" t="str">
        <f>IF('インポート_損益計算書（部門別）'!C276="","",'インポート_損益計算書（部門別）'!C276)</f>
        <v/>
      </c>
      <c r="E276" s="623" t="str">
        <f>IF('インポート_損益計算書（部門別）'!D276="","",'インポート_損益計算書（部門別）'!D276)</f>
        <v/>
      </c>
      <c r="F276" s="623" t="str">
        <f>IF('インポート_損益計算書（部門別）'!E276="","",'インポート_損益計算書（部門別）'!E276)</f>
        <v/>
      </c>
      <c r="G276" t="str">
        <f>IF('インポート_損益計算書（部門別）'!F276="","",'インポート_損益計算書（部門別）'!F276)</f>
        <v/>
      </c>
    </row>
    <row r="277" spans="1:7">
      <c r="A277" t="str">
        <f t="shared" si="4"/>
        <v/>
      </c>
      <c r="B277" t="str">
        <f>IF('インポート_損益計算書（部門別）'!A277="","",'インポート_損益計算書（部門別）'!A277)</f>
        <v/>
      </c>
      <c r="C277" t="str">
        <f>IF('インポート_損益計算書（部門別）'!B277="","",'インポート_損益計算書（部門別）'!B277)</f>
        <v/>
      </c>
      <c r="D277" s="623" t="str">
        <f>IF('インポート_損益計算書（部門別）'!C277="","",'インポート_損益計算書（部門別）'!C277)</f>
        <v/>
      </c>
      <c r="E277" s="623" t="str">
        <f>IF('インポート_損益計算書（部門別）'!D277="","",'インポート_損益計算書（部門別）'!D277)</f>
        <v/>
      </c>
      <c r="F277" s="623" t="str">
        <f>IF('インポート_損益計算書（部門別）'!E277="","",'インポート_損益計算書（部門別）'!E277)</f>
        <v/>
      </c>
      <c r="G277" t="str">
        <f>IF('インポート_損益計算書（部門別）'!F277="","",'インポート_損益計算書（部門別）'!F277)</f>
        <v/>
      </c>
    </row>
    <row r="278" spans="1:7">
      <c r="A278" t="str">
        <f t="shared" si="4"/>
        <v/>
      </c>
      <c r="B278" t="str">
        <f>IF('インポート_損益計算書（部門別）'!A278="","",'インポート_損益計算書（部門別）'!A278)</f>
        <v/>
      </c>
      <c r="C278" t="str">
        <f>IF('インポート_損益計算書（部門別）'!B278="","",'インポート_損益計算書（部門別）'!B278)</f>
        <v/>
      </c>
      <c r="D278" s="623" t="str">
        <f>IF('インポート_損益計算書（部門別）'!C278="","",'インポート_損益計算書（部門別）'!C278)</f>
        <v/>
      </c>
      <c r="E278" s="623" t="str">
        <f>IF('インポート_損益計算書（部門別）'!D278="","",'インポート_損益計算書（部門別）'!D278)</f>
        <v/>
      </c>
      <c r="F278" s="623" t="str">
        <f>IF('インポート_損益計算書（部門別）'!E278="","",'インポート_損益計算書（部門別）'!E278)</f>
        <v/>
      </c>
      <c r="G278" t="str">
        <f>IF('インポート_損益計算書（部門別）'!F278="","",'インポート_損益計算書（部門別）'!F278)</f>
        <v/>
      </c>
    </row>
    <row r="279" spans="1:7">
      <c r="A279" t="str">
        <f t="shared" si="4"/>
        <v/>
      </c>
      <c r="B279" t="str">
        <f>IF('インポート_損益計算書（部門別）'!A279="","",'インポート_損益計算書（部門別）'!A279)</f>
        <v/>
      </c>
      <c r="C279" t="str">
        <f>IF('インポート_損益計算書（部門別）'!B279="","",'インポート_損益計算書（部門別）'!B279)</f>
        <v/>
      </c>
      <c r="D279" s="623" t="str">
        <f>IF('インポート_損益計算書（部門別）'!C279="","",'インポート_損益計算書（部門別）'!C279)</f>
        <v/>
      </c>
      <c r="E279" s="623" t="str">
        <f>IF('インポート_損益計算書（部門別）'!D279="","",'インポート_損益計算書（部門別）'!D279)</f>
        <v/>
      </c>
      <c r="F279" s="623" t="str">
        <f>IF('インポート_損益計算書（部門別）'!E279="","",'インポート_損益計算書（部門別）'!E279)</f>
        <v/>
      </c>
      <c r="G279" t="str">
        <f>IF('インポート_損益計算書（部門別）'!F279="","",'インポート_損益計算書（部門別）'!F279)</f>
        <v/>
      </c>
    </row>
    <row r="280" spans="1:7">
      <c r="A280" t="str">
        <f t="shared" si="4"/>
        <v/>
      </c>
      <c r="B280" t="str">
        <f>IF('インポート_損益計算書（部門別）'!A280="","",'インポート_損益計算書（部門別）'!A280)</f>
        <v/>
      </c>
      <c r="C280" t="str">
        <f>IF('インポート_損益計算書（部門別）'!B280="","",'インポート_損益計算書（部門別）'!B280)</f>
        <v/>
      </c>
      <c r="D280" s="623" t="str">
        <f>IF('インポート_損益計算書（部門別）'!C280="","",'インポート_損益計算書（部門別）'!C280)</f>
        <v/>
      </c>
      <c r="E280" s="623" t="str">
        <f>IF('インポート_損益計算書（部門別）'!D280="","",'インポート_損益計算書（部門別）'!D280)</f>
        <v/>
      </c>
      <c r="F280" s="623" t="str">
        <f>IF('インポート_損益計算書（部門別）'!E280="","",'インポート_損益計算書（部門別）'!E280)</f>
        <v/>
      </c>
      <c r="G280" t="str">
        <f>IF('インポート_損益計算書（部門別）'!F280="","",'インポート_損益計算書（部門別）'!F280)</f>
        <v/>
      </c>
    </row>
    <row r="281" spans="1:7">
      <c r="A281" t="str">
        <f t="shared" si="4"/>
        <v/>
      </c>
      <c r="B281" t="str">
        <f>IF('インポート_損益計算書（部門別）'!A281="","",'インポート_損益計算書（部門別）'!A281)</f>
        <v/>
      </c>
      <c r="C281" t="str">
        <f>IF('インポート_損益計算書（部門別）'!B281="","",'インポート_損益計算書（部門別）'!B281)</f>
        <v/>
      </c>
      <c r="D281" s="623" t="str">
        <f>IF('インポート_損益計算書（部門別）'!C281="","",'インポート_損益計算書（部門別）'!C281)</f>
        <v/>
      </c>
      <c r="E281" s="623" t="str">
        <f>IF('インポート_損益計算書（部門別）'!D281="","",'インポート_損益計算書（部門別）'!D281)</f>
        <v/>
      </c>
      <c r="F281" s="623" t="str">
        <f>IF('インポート_損益計算書（部門別）'!E281="","",'インポート_損益計算書（部門別）'!E281)</f>
        <v/>
      </c>
      <c r="G281" t="str">
        <f>IF('インポート_損益計算書（部門別）'!F281="","",'インポート_損益計算書（部門別）'!F281)</f>
        <v/>
      </c>
    </row>
    <row r="282" spans="1:7">
      <c r="A282" t="str">
        <f t="shared" si="4"/>
        <v/>
      </c>
      <c r="B282" t="str">
        <f>IF('インポート_損益計算書（部門別）'!A282="","",'インポート_損益計算書（部門別）'!A282)</f>
        <v/>
      </c>
      <c r="C282" t="str">
        <f>IF('インポート_損益計算書（部門別）'!B282="","",'インポート_損益計算書（部門別）'!B282)</f>
        <v/>
      </c>
      <c r="D282" s="623" t="str">
        <f>IF('インポート_損益計算書（部門別）'!C282="","",'インポート_損益計算書（部門別）'!C282)</f>
        <v/>
      </c>
      <c r="E282" s="623" t="str">
        <f>IF('インポート_損益計算書（部門別）'!D282="","",'インポート_損益計算書（部門別）'!D282)</f>
        <v/>
      </c>
      <c r="F282" s="623" t="str">
        <f>IF('インポート_損益計算書（部門別）'!E282="","",'インポート_損益計算書（部門別）'!E282)</f>
        <v/>
      </c>
      <c r="G282" t="str">
        <f>IF('インポート_損益計算書（部門別）'!F282="","",'インポート_損益計算書（部門別）'!F282)</f>
        <v/>
      </c>
    </row>
    <row r="283" spans="1:7">
      <c r="A283" t="str">
        <f t="shared" si="4"/>
        <v/>
      </c>
      <c r="B283" t="str">
        <f>IF('インポート_損益計算書（部門別）'!A283="","",'インポート_損益計算書（部門別）'!A283)</f>
        <v/>
      </c>
      <c r="C283" t="str">
        <f>IF('インポート_損益計算書（部門別）'!B283="","",'インポート_損益計算書（部門別）'!B283)</f>
        <v/>
      </c>
      <c r="D283" s="623" t="str">
        <f>IF('インポート_損益計算書（部門別）'!C283="","",'インポート_損益計算書（部門別）'!C283)</f>
        <v/>
      </c>
      <c r="E283" s="623" t="str">
        <f>IF('インポート_損益計算書（部門別）'!D283="","",'インポート_損益計算書（部門別）'!D283)</f>
        <v/>
      </c>
      <c r="F283" s="623" t="str">
        <f>IF('インポート_損益計算書（部門別）'!E283="","",'インポート_損益計算書（部門別）'!E283)</f>
        <v/>
      </c>
      <c r="G283" t="str">
        <f>IF('インポート_損益計算書（部門別）'!F283="","",'インポート_損益計算書（部門別）'!F283)</f>
        <v/>
      </c>
    </row>
    <row r="284" spans="1:7">
      <c r="A284" t="str">
        <f t="shared" si="4"/>
        <v/>
      </c>
      <c r="B284" t="str">
        <f>IF('インポート_損益計算書（部門別）'!A284="","",'インポート_損益計算書（部門別）'!A284)</f>
        <v/>
      </c>
      <c r="C284" t="str">
        <f>IF('インポート_損益計算書（部門別）'!B284="","",'インポート_損益計算書（部門別）'!B284)</f>
        <v/>
      </c>
      <c r="D284" s="623" t="str">
        <f>IF('インポート_損益計算書（部門別）'!C284="","",'インポート_損益計算書（部門別）'!C284)</f>
        <v/>
      </c>
      <c r="E284" s="623" t="str">
        <f>IF('インポート_損益計算書（部門別）'!D284="","",'インポート_損益計算書（部門別）'!D284)</f>
        <v/>
      </c>
      <c r="F284" s="623" t="str">
        <f>IF('インポート_損益計算書（部門別）'!E284="","",'インポート_損益計算書（部門別）'!E284)</f>
        <v/>
      </c>
      <c r="G284" t="str">
        <f>IF('インポート_損益計算書（部門別）'!F284="","",'インポート_損益計算書（部門別）'!F284)</f>
        <v/>
      </c>
    </row>
    <row r="285" spans="1:7">
      <c r="A285" t="str">
        <f t="shared" si="4"/>
        <v/>
      </c>
      <c r="B285" t="str">
        <f>IF('インポート_損益計算書（部門別）'!A285="","",'インポート_損益計算書（部門別）'!A285)</f>
        <v/>
      </c>
      <c r="C285" t="str">
        <f>IF('インポート_損益計算書（部門別）'!B285="","",'インポート_損益計算書（部門別）'!B285)</f>
        <v/>
      </c>
      <c r="D285" s="623" t="str">
        <f>IF('インポート_損益計算書（部門別）'!C285="","",'インポート_損益計算書（部門別）'!C285)</f>
        <v/>
      </c>
      <c r="E285" s="623" t="str">
        <f>IF('インポート_損益計算書（部門別）'!D285="","",'インポート_損益計算書（部門別）'!D285)</f>
        <v/>
      </c>
      <c r="F285" s="623" t="str">
        <f>IF('インポート_損益計算書（部門別）'!E285="","",'インポート_損益計算書（部門別）'!E285)</f>
        <v/>
      </c>
      <c r="G285" t="str">
        <f>IF('インポート_損益計算書（部門別）'!F285="","",'インポート_損益計算書（部門別）'!F285)</f>
        <v/>
      </c>
    </row>
    <row r="286" spans="1:7">
      <c r="A286" t="str">
        <f t="shared" si="4"/>
        <v/>
      </c>
      <c r="B286" t="str">
        <f>IF('インポート_損益計算書（部門別）'!A286="","",'インポート_損益計算書（部門別）'!A286)</f>
        <v/>
      </c>
      <c r="C286" t="str">
        <f>IF('インポート_損益計算書（部門別）'!B286="","",'インポート_損益計算書（部門別）'!B286)</f>
        <v/>
      </c>
      <c r="D286" s="623" t="str">
        <f>IF('インポート_損益計算書（部門別）'!C286="","",'インポート_損益計算書（部門別）'!C286)</f>
        <v/>
      </c>
      <c r="E286" s="623" t="str">
        <f>IF('インポート_損益計算書（部門別）'!D286="","",'インポート_損益計算書（部門別）'!D286)</f>
        <v/>
      </c>
      <c r="F286" s="623" t="str">
        <f>IF('インポート_損益計算書（部門別）'!E286="","",'インポート_損益計算書（部門別）'!E286)</f>
        <v/>
      </c>
      <c r="G286" t="str">
        <f>IF('インポート_損益計算書（部門別）'!F286="","",'インポート_損益計算書（部門別）'!F286)</f>
        <v/>
      </c>
    </row>
    <row r="287" spans="1:7">
      <c r="A287" t="str">
        <f t="shared" si="4"/>
        <v/>
      </c>
      <c r="B287" t="str">
        <f>IF('インポート_損益計算書（部門別）'!A287="","",'インポート_損益計算書（部門別）'!A287)</f>
        <v/>
      </c>
      <c r="C287" t="str">
        <f>IF('インポート_損益計算書（部門別）'!B287="","",'インポート_損益計算書（部門別）'!B287)</f>
        <v/>
      </c>
      <c r="D287" s="623" t="str">
        <f>IF('インポート_損益計算書（部門別）'!C287="","",'インポート_損益計算書（部門別）'!C287)</f>
        <v/>
      </c>
      <c r="E287" s="623" t="str">
        <f>IF('インポート_損益計算書（部門別）'!D287="","",'インポート_損益計算書（部門別）'!D287)</f>
        <v/>
      </c>
      <c r="F287" s="623" t="str">
        <f>IF('インポート_損益計算書（部門別）'!E287="","",'インポート_損益計算書（部門別）'!E287)</f>
        <v/>
      </c>
      <c r="G287" t="str">
        <f>IF('インポート_損益計算書（部門別）'!F287="","",'インポート_損益計算書（部門別）'!F287)</f>
        <v/>
      </c>
    </row>
    <row r="288" spans="1:7">
      <c r="A288" t="str">
        <f t="shared" si="4"/>
        <v/>
      </c>
      <c r="B288" t="str">
        <f>IF('インポート_損益計算書（部門別）'!A288="","",'インポート_損益計算書（部門別）'!A288)</f>
        <v/>
      </c>
      <c r="C288" t="str">
        <f>IF('インポート_損益計算書（部門別）'!B288="","",'インポート_損益計算書（部門別）'!B288)</f>
        <v/>
      </c>
      <c r="D288" s="623" t="str">
        <f>IF('インポート_損益計算書（部門別）'!C288="","",'インポート_損益計算書（部門別）'!C288)</f>
        <v/>
      </c>
      <c r="E288" s="623" t="str">
        <f>IF('インポート_損益計算書（部門別）'!D288="","",'インポート_損益計算書（部門別）'!D288)</f>
        <v/>
      </c>
      <c r="F288" s="623" t="str">
        <f>IF('インポート_損益計算書（部門別）'!E288="","",'インポート_損益計算書（部門別）'!E288)</f>
        <v/>
      </c>
      <c r="G288" t="str">
        <f>IF('インポート_損益計算書（部門別）'!F288="","",'インポート_損益計算書（部門別）'!F288)</f>
        <v/>
      </c>
    </row>
    <row r="289" spans="1:7">
      <c r="A289" t="str">
        <f t="shared" si="4"/>
        <v/>
      </c>
      <c r="B289" t="str">
        <f>IF('インポート_損益計算書（部門別）'!A289="","",'インポート_損益計算書（部門別）'!A289)</f>
        <v/>
      </c>
      <c r="C289" t="str">
        <f>IF('インポート_損益計算書（部門別）'!B289="","",'インポート_損益計算書（部門別）'!B289)</f>
        <v/>
      </c>
      <c r="D289" s="623" t="str">
        <f>IF('インポート_損益計算書（部門別）'!C289="","",'インポート_損益計算書（部門別）'!C289)</f>
        <v/>
      </c>
      <c r="E289" s="623" t="str">
        <f>IF('インポート_損益計算書（部門別）'!D289="","",'インポート_損益計算書（部門別）'!D289)</f>
        <v/>
      </c>
      <c r="F289" s="623" t="str">
        <f>IF('インポート_損益計算書（部門別）'!E289="","",'インポート_損益計算書（部門別）'!E289)</f>
        <v/>
      </c>
      <c r="G289" t="str">
        <f>IF('インポート_損益計算書（部門別）'!F289="","",'インポート_損益計算書（部門別）'!F289)</f>
        <v/>
      </c>
    </row>
    <row r="290" spans="1:7">
      <c r="A290" t="str">
        <f t="shared" si="4"/>
        <v/>
      </c>
      <c r="B290" t="str">
        <f>IF('インポート_損益計算書（部門別）'!A290="","",'インポート_損益計算書（部門別）'!A290)</f>
        <v/>
      </c>
      <c r="C290" t="str">
        <f>IF('インポート_損益計算書（部門別）'!B290="","",'インポート_損益計算書（部門別）'!B290)</f>
        <v/>
      </c>
      <c r="D290" s="623" t="str">
        <f>IF('インポート_損益計算書（部門別）'!C290="","",'インポート_損益計算書（部門別）'!C290)</f>
        <v/>
      </c>
      <c r="E290" s="623" t="str">
        <f>IF('インポート_損益計算書（部門別）'!D290="","",'インポート_損益計算書（部門別）'!D290)</f>
        <v/>
      </c>
      <c r="F290" s="623" t="str">
        <f>IF('インポート_損益計算書（部門別）'!E290="","",'インポート_損益計算書（部門別）'!E290)</f>
        <v/>
      </c>
      <c r="G290" t="str">
        <f>IF('インポート_損益計算書（部門別）'!F290="","",'インポート_損益計算書（部門別）'!F290)</f>
        <v/>
      </c>
    </row>
    <row r="291" spans="1:7">
      <c r="A291" t="str">
        <f t="shared" si="4"/>
        <v/>
      </c>
      <c r="B291" t="str">
        <f>IF('インポート_損益計算書（部門別）'!A291="","",'インポート_損益計算書（部門別）'!A291)</f>
        <v/>
      </c>
      <c r="C291" t="str">
        <f>IF('インポート_損益計算書（部門別）'!B291="","",'インポート_損益計算書（部門別）'!B291)</f>
        <v/>
      </c>
      <c r="D291" s="623" t="str">
        <f>IF('インポート_損益計算書（部門別）'!C291="","",'インポート_損益計算書（部門別）'!C291)</f>
        <v/>
      </c>
      <c r="E291" s="623" t="str">
        <f>IF('インポート_損益計算書（部門別）'!D291="","",'インポート_損益計算書（部門別）'!D291)</f>
        <v/>
      </c>
      <c r="F291" s="623" t="str">
        <f>IF('インポート_損益計算書（部門別）'!E291="","",'インポート_損益計算書（部門別）'!E291)</f>
        <v/>
      </c>
      <c r="G291" t="str">
        <f>IF('インポート_損益計算書（部門別）'!F291="","",'インポート_損益計算書（部門別）'!F291)</f>
        <v/>
      </c>
    </row>
    <row r="292" spans="1:7">
      <c r="A292" t="str">
        <f t="shared" si="4"/>
        <v/>
      </c>
      <c r="B292" t="str">
        <f>IF('インポート_損益計算書（部門別）'!A292="","",'インポート_損益計算書（部門別）'!A292)</f>
        <v/>
      </c>
      <c r="C292" t="str">
        <f>IF('インポート_損益計算書（部門別）'!B292="","",'インポート_損益計算書（部門別）'!B292)</f>
        <v/>
      </c>
      <c r="D292" s="623" t="str">
        <f>IF('インポート_損益計算書（部門別）'!C292="","",'インポート_損益計算書（部門別）'!C292)</f>
        <v/>
      </c>
      <c r="E292" s="623" t="str">
        <f>IF('インポート_損益計算書（部門別）'!D292="","",'インポート_損益計算書（部門別）'!D292)</f>
        <v/>
      </c>
      <c r="F292" s="623" t="str">
        <f>IF('インポート_損益計算書（部門別）'!E292="","",'インポート_損益計算書（部門別）'!E292)</f>
        <v/>
      </c>
      <c r="G292" t="str">
        <f>IF('インポート_損益計算書（部門別）'!F292="","",'インポート_損益計算書（部門別）'!F292)</f>
        <v/>
      </c>
    </row>
    <row r="293" spans="1:7">
      <c r="A293" t="str">
        <f t="shared" si="4"/>
        <v/>
      </c>
      <c r="B293" t="str">
        <f>IF('インポート_損益計算書（部門別）'!A293="","",'インポート_損益計算書（部門別）'!A293)</f>
        <v/>
      </c>
      <c r="C293" t="str">
        <f>IF('インポート_損益計算書（部門別）'!B293="","",'インポート_損益計算書（部門別）'!B293)</f>
        <v/>
      </c>
      <c r="D293" s="623" t="str">
        <f>IF('インポート_損益計算書（部門別）'!C293="","",'インポート_損益計算書（部門別）'!C293)</f>
        <v/>
      </c>
      <c r="E293" s="623" t="str">
        <f>IF('インポート_損益計算書（部門別）'!D293="","",'インポート_損益計算書（部門別）'!D293)</f>
        <v/>
      </c>
      <c r="F293" s="623" t="str">
        <f>IF('インポート_損益計算書（部門別）'!E293="","",'インポート_損益計算書（部門別）'!E293)</f>
        <v/>
      </c>
      <c r="G293" t="str">
        <f>IF('インポート_損益計算書（部門別）'!F293="","",'インポート_損益計算書（部門別）'!F293)</f>
        <v/>
      </c>
    </row>
    <row r="294" spans="1:7">
      <c r="A294" t="str">
        <f t="shared" si="4"/>
        <v/>
      </c>
      <c r="B294" t="str">
        <f>IF('インポート_損益計算書（部門別）'!A294="","",'インポート_損益計算書（部門別）'!A294)</f>
        <v/>
      </c>
      <c r="C294" t="str">
        <f>IF('インポート_損益計算書（部門別）'!B294="","",'インポート_損益計算書（部門別）'!B294)</f>
        <v/>
      </c>
      <c r="D294" s="623" t="str">
        <f>IF('インポート_損益計算書（部門別）'!C294="","",'インポート_損益計算書（部門別）'!C294)</f>
        <v/>
      </c>
      <c r="E294" s="623" t="str">
        <f>IF('インポート_損益計算書（部門別）'!D294="","",'インポート_損益計算書（部門別）'!D294)</f>
        <v/>
      </c>
      <c r="F294" s="623" t="str">
        <f>IF('インポート_損益計算書（部門別）'!E294="","",'インポート_損益計算書（部門別）'!E294)</f>
        <v/>
      </c>
      <c r="G294" t="str">
        <f>IF('インポート_損益計算書（部門別）'!F294="","",'インポート_損益計算書（部門別）'!F294)</f>
        <v/>
      </c>
    </row>
    <row r="295" spans="1:7">
      <c r="A295" t="str">
        <f t="shared" si="4"/>
        <v/>
      </c>
      <c r="B295" t="str">
        <f>IF('インポート_損益計算書（部門別）'!A295="","",'インポート_損益計算書（部門別）'!A295)</f>
        <v/>
      </c>
      <c r="C295" t="str">
        <f>IF('インポート_損益計算書（部門別）'!B295="","",'インポート_損益計算書（部門別）'!B295)</f>
        <v/>
      </c>
      <c r="D295" s="623" t="str">
        <f>IF('インポート_損益計算書（部門別）'!C295="","",'インポート_損益計算書（部門別）'!C295)</f>
        <v/>
      </c>
      <c r="E295" s="623" t="str">
        <f>IF('インポート_損益計算書（部門別）'!D295="","",'インポート_損益計算書（部門別）'!D295)</f>
        <v/>
      </c>
      <c r="F295" s="623" t="str">
        <f>IF('インポート_損益計算書（部門別）'!E295="","",'インポート_損益計算書（部門別）'!E295)</f>
        <v/>
      </c>
      <c r="G295" t="str">
        <f>IF('インポート_損益計算書（部門別）'!F295="","",'インポート_損益計算書（部門別）'!F295)</f>
        <v/>
      </c>
    </row>
    <row r="296" spans="1:7">
      <c r="A296" t="str">
        <f t="shared" si="4"/>
        <v/>
      </c>
      <c r="B296" t="str">
        <f>IF('インポート_損益計算書（部門別）'!A296="","",'インポート_損益計算書（部門別）'!A296)</f>
        <v/>
      </c>
      <c r="C296" t="str">
        <f>IF('インポート_損益計算書（部門別）'!B296="","",'インポート_損益計算書（部門別）'!B296)</f>
        <v/>
      </c>
      <c r="D296" s="623" t="str">
        <f>IF('インポート_損益計算書（部門別）'!C296="","",'インポート_損益計算書（部門別）'!C296)</f>
        <v/>
      </c>
      <c r="E296" s="623" t="str">
        <f>IF('インポート_損益計算書（部門別）'!D296="","",'インポート_損益計算書（部門別）'!D296)</f>
        <v/>
      </c>
      <c r="F296" s="623" t="str">
        <f>IF('インポート_損益計算書（部門別）'!E296="","",'インポート_損益計算書（部門別）'!E296)</f>
        <v/>
      </c>
      <c r="G296" t="str">
        <f>IF('インポート_損益計算書（部門別）'!F296="","",'インポート_損益計算書（部門別）'!F296)</f>
        <v/>
      </c>
    </row>
    <row r="297" spans="1:7">
      <c r="A297" t="str">
        <f t="shared" si="4"/>
        <v/>
      </c>
      <c r="B297" t="str">
        <f>IF('インポート_損益計算書（部門別）'!A297="","",'インポート_損益計算書（部門別）'!A297)</f>
        <v/>
      </c>
      <c r="C297" t="str">
        <f>IF('インポート_損益計算書（部門別）'!B297="","",'インポート_損益計算書（部門別）'!B297)</f>
        <v/>
      </c>
      <c r="D297" s="623" t="str">
        <f>IF('インポート_損益計算書（部門別）'!C297="","",'インポート_損益計算書（部門別）'!C297)</f>
        <v/>
      </c>
      <c r="E297" s="623" t="str">
        <f>IF('インポート_損益計算書（部門別）'!D297="","",'インポート_損益計算書（部門別）'!D297)</f>
        <v/>
      </c>
      <c r="F297" s="623" t="str">
        <f>IF('インポート_損益計算書（部門別）'!E297="","",'インポート_損益計算書（部門別）'!E297)</f>
        <v/>
      </c>
      <c r="G297" t="str">
        <f>IF('インポート_損益計算書（部門別）'!F297="","",'インポート_損益計算書（部門別）'!F297)</f>
        <v/>
      </c>
    </row>
    <row r="298" spans="1:7">
      <c r="A298" t="str">
        <f t="shared" si="4"/>
        <v/>
      </c>
      <c r="B298" t="str">
        <f>IF('インポート_損益計算書（部門別）'!A298="","",'インポート_損益計算書（部門別）'!A298)</f>
        <v/>
      </c>
      <c r="C298" t="str">
        <f>IF('インポート_損益計算書（部門別）'!B298="","",'インポート_損益計算書（部門別）'!B298)</f>
        <v/>
      </c>
      <c r="D298" s="623" t="str">
        <f>IF('インポート_損益計算書（部門別）'!C298="","",'インポート_損益計算書（部門別）'!C298)</f>
        <v/>
      </c>
      <c r="E298" s="623" t="str">
        <f>IF('インポート_損益計算書（部門別）'!D298="","",'インポート_損益計算書（部門別）'!D298)</f>
        <v/>
      </c>
      <c r="F298" s="623" t="str">
        <f>IF('インポート_損益計算書（部門別）'!E298="","",'インポート_損益計算書（部門別）'!E298)</f>
        <v/>
      </c>
      <c r="G298" t="str">
        <f>IF('インポート_損益計算書（部門別）'!F298="","",'インポート_損益計算書（部門別）'!F298)</f>
        <v/>
      </c>
    </row>
    <row r="299" spans="1:7">
      <c r="A299" t="str">
        <f t="shared" si="4"/>
        <v/>
      </c>
      <c r="B299" t="str">
        <f>IF('インポート_損益計算書（部門別）'!A299="","",'インポート_損益計算書（部門別）'!A299)</f>
        <v/>
      </c>
      <c r="C299" t="str">
        <f>IF('インポート_損益計算書（部門別）'!B299="","",'インポート_損益計算書（部門別）'!B299)</f>
        <v/>
      </c>
      <c r="D299" s="623" t="str">
        <f>IF('インポート_損益計算書（部門別）'!C299="","",'インポート_損益計算書（部門別）'!C299)</f>
        <v/>
      </c>
      <c r="E299" s="623" t="str">
        <f>IF('インポート_損益計算書（部門別）'!D299="","",'インポート_損益計算書（部門別）'!D299)</f>
        <v/>
      </c>
      <c r="F299" s="623" t="str">
        <f>IF('インポート_損益計算書（部門別）'!E299="","",'インポート_損益計算書（部門別）'!E299)</f>
        <v/>
      </c>
      <c r="G299" t="str">
        <f>IF('インポート_損益計算書（部門別）'!F299="","",'インポート_損益計算書（部門別）'!F299)</f>
        <v/>
      </c>
    </row>
    <row r="300" spans="1:7">
      <c r="A300" t="str">
        <f t="shared" si="4"/>
        <v/>
      </c>
      <c r="B300" t="str">
        <f>IF('インポート_損益計算書（部門別）'!A300="","",'インポート_損益計算書（部門別）'!A300)</f>
        <v/>
      </c>
      <c r="C300" t="str">
        <f>IF('インポート_損益計算書（部門別）'!B300="","",'インポート_損益計算書（部門別）'!B300)</f>
        <v/>
      </c>
      <c r="D300" s="623" t="str">
        <f>IF('インポート_損益計算書（部門別）'!C300="","",'インポート_損益計算書（部門別）'!C300)</f>
        <v/>
      </c>
      <c r="E300" s="623" t="str">
        <f>IF('インポート_損益計算書（部門別）'!D300="","",'インポート_損益計算書（部門別）'!D300)</f>
        <v/>
      </c>
      <c r="F300" s="623" t="str">
        <f>IF('インポート_損益計算書（部門別）'!E300="","",'インポート_損益計算書（部門別）'!E300)</f>
        <v/>
      </c>
      <c r="G300" t="str">
        <f>IF('インポート_損益計算書（部門別）'!F300="","",'インポート_損益計算書（部門別）'!F300)</f>
        <v/>
      </c>
    </row>
    <row r="301" spans="1:7">
      <c r="A301" t="str">
        <f t="shared" si="4"/>
        <v/>
      </c>
      <c r="B301" t="str">
        <f>IF('インポート_損益計算書（部門別）'!A301="","",'インポート_損益計算書（部門別）'!A301)</f>
        <v/>
      </c>
      <c r="C301" t="str">
        <f>IF('インポート_損益計算書（部門別）'!B301="","",'インポート_損益計算書（部門別）'!B301)</f>
        <v/>
      </c>
      <c r="D301" s="623" t="str">
        <f>IF('インポート_損益計算書（部門別）'!C301="","",'インポート_損益計算書（部門別）'!C301)</f>
        <v/>
      </c>
      <c r="E301" s="623" t="str">
        <f>IF('インポート_損益計算書（部門別）'!D301="","",'インポート_損益計算書（部門別）'!D301)</f>
        <v/>
      </c>
      <c r="F301" s="623" t="str">
        <f>IF('インポート_損益計算書（部門別）'!E301="","",'インポート_損益計算書（部門別）'!E301)</f>
        <v/>
      </c>
      <c r="G301" t="str">
        <f>IF('インポート_損益計算書（部門別）'!F301="","",'インポート_損益計算書（部門別）'!F301)</f>
        <v/>
      </c>
    </row>
    <row r="302" spans="1:7">
      <c r="A302" t="str">
        <f t="shared" si="4"/>
        <v/>
      </c>
      <c r="B302" t="str">
        <f>IF('インポート_損益計算書（部門別）'!A302="","",'インポート_損益計算書（部門別）'!A302)</f>
        <v/>
      </c>
      <c r="C302" t="str">
        <f>IF('インポート_損益計算書（部門別）'!B302="","",'インポート_損益計算書（部門別）'!B302)</f>
        <v/>
      </c>
      <c r="D302" s="623" t="str">
        <f>IF('インポート_損益計算書（部門別）'!C302="","",'インポート_損益計算書（部門別）'!C302)</f>
        <v/>
      </c>
      <c r="E302" s="623" t="str">
        <f>IF('インポート_損益計算書（部門別）'!D302="","",'インポート_損益計算書（部門別）'!D302)</f>
        <v/>
      </c>
      <c r="F302" s="623" t="str">
        <f>IF('インポート_損益計算書（部門別）'!E302="","",'インポート_損益計算書（部門別）'!E302)</f>
        <v/>
      </c>
      <c r="G302" t="str">
        <f>IF('インポート_損益計算書（部門別）'!F302="","",'インポート_損益計算書（部門別）'!F302)</f>
        <v/>
      </c>
    </row>
    <row r="303" spans="1:7">
      <c r="A303" t="str">
        <f t="shared" si="4"/>
        <v/>
      </c>
      <c r="B303" t="str">
        <f>IF('インポート_損益計算書（部門別）'!A303="","",'インポート_損益計算書（部門別）'!A303)</f>
        <v/>
      </c>
      <c r="C303" t="str">
        <f>IF('インポート_損益計算書（部門別）'!B303="","",'インポート_損益計算書（部門別）'!B303)</f>
        <v/>
      </c>
      <c r="D303" s="623" t="str">
        <f>IF('インポート_損益計算書（部門別）'!C303="","",'インポート_損益計算書（部門別）'!C303)</f>
        <v/>
      </c>
      <c r="E303" s="623" t="str">
        <f>IF('インポート_損益計算書（部門別）'!D303="","",'インポート_損益計算書（部門別）'!D303)</f>
        <v/>
      </c>
      <c r="F303" s="623" t="str">
        <f>IF('インポート_損益計算書（部門別）'!E303="","",'インポート_損益計算書（部門別）'!E303)</f>
        <v/>
      </c>
      <c r="G303" t="str">
        <f>IF('インポート_損益計算書（部門別）'!F303="","",'インポート_損益計算書（部門別）'!F303)</f>
        <v/>
      </c>
    </row>
    <row r="304" spans="1:7">
      <c r="A304" t="str">
        <f t="shared" si="4"/>
        <v/>
      </c>
      <c r="B304" t="str">
        <f>IF('インポート_損益計算書（部門別）'!A304="","",'インポート_損益計算書（部門別）'!A304)</f>
        <v/>
      </c>
      <c r="C304" t="str">
        <f>IF('インポート_損益計算書（部門別）'!B304="","",'インポート_損益計算書（部門別）'!B304)</f>
        <v/>
      </c>
      <c r="D304" s="623" t="str">
        <f>IF('インポート_損益計算書（部門別）'!C304="","",'インポート_損益計算書（部門別）'!C304)</f>
        <v/>
      </c>
      <c r="E304" s="623" t="str">
        <f>IF('インポート_損益計算書（部門別）'!D304="","",'インポート_損益計算書（部門別）'!D304)</f>
        <v/>
      </c>
      <c r="F304" s="623" t="str">
        <f>IF('インポート_損益計算書（部門別）'!E304="","",'インポート_損益計算書（部門別）'!E304)</f>
        <v/>
      </c>
      <c r="G304" t="str">
        <f>IF('インポート_損益計算書（部門別）'!F304="","",'インポート_損益計算書（部門別）'!F304)</f>
        <v/>
      </c>
    </row>
    <row r="305" spans="1:7">
      <c r="A305" t="str">
        <f t="shared" si="4"/>
        <v/>
      </c>
      <c r="B305" t="str">
        <f>IF('インポート_損益計算書（部門別）'!A305="","",'インポート_損益計算書（部門別）'!A305)</f>
        <v/>
      </c>
      <c r="C305" t="str">
        <f>IF('インポート_損益計算書（部門別）'!B305="","",'インポート_損益計算書（部門別）'!B305)</f>
        <v/>
      </c>
      <c r="D305" s="623" t="str">
        <f>IF('インポート_損益計算書（部門別）'!C305="","",'インポート_損益計算書（部門別）'!C305)</f>
        <v/>
      </c>
      <c r="E305" s="623" t="str">
        <f>IF('インポート_損益計算書（部門別）'!D305="","",'インポート_損益計算書（部門別）'!D305)</f>
        <v/>
      </c>
      <c r="F305" s="623" t="str">
        <f>IF('インポート_損益計算書（部門別）'!E305="","",'インポート_損益計算書（部門別）'!E305)</f>
        <v/>
      </c>
      <c r="G305" t="str">
        <f>IF('インポート_損益計算書（部門別）'!F305="","",'インポート_損益計算書（部門別）'!F305)</f>
        <v/>
      </c>
    </row>
    <row r="306" spans="1:7">
      <c r="A306" t="str">
        <f t="shared" si="4"/>
        <v/>
      </c>
      <c r="B306" t="str">
        <f>IF('インポート_損益計算書（部門別）'!A306="","",'インポート_損益計算書（部門別）'!A306)</f>
        <v/>
      </c>
      <c r="C306" t="str">
        <f>IF('インポート_損益計算書（部門別）'!B306="","",'インポート_損益計算書（部門別）'!B306)</f>
        <v/>
      </c>
      <c r="D306" s="623" t="str">
        <f>IF('インポート_損益計算書（部門別）'!C306="","",'インポート_損益計算書（部門別）'!C306)</f>
        <v/>
      </c>
      <c r="E306" s="623" t="str">
        <f>IF('インポート_損益計算書（部門別）'!D306="","",'インポート_損益計算書（部門別）'!D306)</f>
        <v/>
      </c>
      <c r="F306" s="623" t="str">
        <f>IF('インポート_損益計算書（部門別）'!E306="","",'インポート_損益計算書（部門別）'!E306)</f>
        <v/>
      </c>
      <c r="G306" t="str">
        <f>IF('インポート_損益計算書（部門別）'!F306="","",'インポート_損益計算書（部門別）'!F306)</f>
        <v/>
      </c>
    </row>
    <row r="307" spans="1:7">
      <c r="A307" t="str">
        <f t="shared" si="4"/>
        <v/>
      </c>
      <c r="B307" t="str">
        <f>IF('インポート_損益計算書（部門別）'!A307="","",'インポート_損益計算書（部門別）'!A307)</f>
        <v/>
      </c>
      <c r="C307" t="str">
        <f>IF('インポート_損益計算書（部門別）'!B307="","",'インポート_損益計算書（部門別）'!B307)</f>
        <v/>
      </c>
      <c r="D307" s="623" t="str">
        <f>IF('インポート_損益計算書（部門別）'!C307="","",'インポート_損益計算書（部門別）'!C307)</f>
        <v/>
      </c>
      <c r="E307" s="623" t="str">
        <f>IF('インポート_損益計算書（部門別）'!D307="","",'インポート_損益計算書（部門別）'!D307)</f>
        <v/>
      </c>
      <c r="F307" s="623" t="str">
        <f>IF('インポート_損益計算書（部門別）'!E307="","",'インポート_損益計算書（部門別）'!E307)</f>
        <v/>
      </c>
      <c r="G307" t="str">
        <f>IF('インポート_損益計算書（部門別）'!F307="","",'インポート_損益計算書（部門別）'!F307)</f>
        <v/>
      </c>
    </row>
    <row r="308" spans="1:7">
      <c r="A308" t="str">
        <f t="shared" si="4"/>
        <v/>
      </c>
      <c r="B308" t="str">
        <f>IF('インポート_損益計算書（部門別）'!A308="","",'インポート_損益計算書（部門別）'!A308)</f>
        <v/>
      </c>
      <c r="C308" t="str">
        <f>IF('インポート_損益計算書（部門別）'!B308="","",'インポート_損益計算書（部門別）'!B308)</f>
        <v/>
      </c>
      <c r="D308" s="623" t="str">
        <f>IF('インポート_損益計算書（部門別）'!C308="","",'インポート_損益計算書（部門別）'!C308)</f>
        <v/>
      </c>
      <c r="E308" s="623" t="str">
        <f>IF('インポート_損益計算書（部門別）'!D308="","",'インポート_損益計算書（部門別）'!D308)</f>
        <v/>
      </c>
      <c r="F308" s="623" t="str">
        <f>IF('インポート_損益計算書（部門別）'!E308="","",'インポート_損益計算書（部門別）'!E308)</f>
        <v/>
      </c>
      <c r="G308" t="str">
        <f>IF('インポート_損益計算書（部門別）'!F308="","",'インポート_損益計算書（部門別）'!F308)</f>
        <v/>
      </c>
    </row>
    <row r="309" spans="1:7">
      <c r="A309" t="str">
        <f t="shared" si="4"/>
        <v/>
      </c>
      <c r="B309" t="str">
        <f>IF('インポート_損益計算書（部門別）'!A309="","",'インポート_損益計算書（部門別）'!A309)</f>
        <v/>
      </c>
      <c r="C309" t="str">
        <f>IF('インポート_損益計算書（部門別）'!B309="","",'インポート_損益計算書（部門別）'!B309)</f>
        <v/>
      </c>
      <c r="D309" s="623" t="str">
        <f>IF('インポート_損益計算書（部門別）'!C309="","",'インポート_損益計算書（部門別）'!C309)</f>
        <v/>
      </c>
      <c r="E309" s="623" t="str">
        <f>IF('インポート_損益計算書（部門別）'!D309="","",'インポート_損益計算書（部門別）'!D309)</f>
        <v/>
      </c>
      <c r="F309" s="623" t="str">
        <f>IF('インポート_損益計算書（部門別）'!E309="","",'インポート_損益計算書（部門別）'!E309)</f>
        <v/>
      </c>
      <c r="G309" t="str">
        <f>IF('インポート_損益計算書（部門別）'!F309="","",'インポート_損益計算書（部門別）'!F309)</f>
        <v/>
      </c>
    </row>
    <row r="310" spans="1:7">
      <c r="A310" t="str">
        <f t="shared" si="4"/>
        <v/>
      </c>
      <c r="B310" t="str">
        <f>IF('インポート_損益計算書（部門別）'!A310="","",'インポート_損益計算書（部門別）'!A310)</f>
        <v/>
      </c>
      <c r="C310" t="str">
        <f>IF('インポート_損益計算書（部門別）'!B310="","",'インポート_損益計算書（部門別）'!B310)</f>
        <v/>
      </c>
      <c r="D310" s="623" t="str">
        <f>IF('インポート_損益計算書（部門別）'!C310="","",'インポート_損益計算書（部門別）'!C310)</f>
        <v/>
      </c>
      <c r="E310" s="623" t="str">
        <f>IF('インポート_損益計算書（部門別）'!D310="","",'インポート_損益計算書（部門別）'!D310)</f>
        <v/>
      </c>
      <c r="F310" s="623" t="str">
        <f>IF('インポート_損益計算書（部門別）'!E310="","",'インポート_損益計算書（部門別）'!E310)</f>
        <v/>
      </c>
      <c r="G310" t="str">
        <f>IF('インポート_損益計算書（部門別）'!F310="","",'インポート_損益計算書（部門別）'!F310)</f>
        <v/>
      </c>
    </row>
    <row r="311" spans="1:7">
      <c r="A311" t="str">
        <f t="shared" si="4"/>
        <v/>
      </c>
      <c r="B311" t="str">
        <f>IF('インポート_損益計算書（部門別）'!A311="","",'インポート_損益計算書（部門別）'!A311)</f>
        <v/>
      </c>
      <c r="C311" t="str">
        <f>IF('インポート_損益計算書（部門別）'!B311="","",'インポート_損益計算書（部門別）'!B311)</f>
        <v/>
      </c>
      <c r="D311" s="623" t="str">
        <f>IF('インポート_損益計算書（部門別）'!C311="","",'インポート_損益計算書（部門別）'!C311)</f>
        <v/>
      </c>
      <c r="E311" s="623" t="str">
        <f>IF('インポート_損益計算書（部門別）'!D311="","",'インポート_損益計算書（部門別）'!D311)</f>
        <v/>
      </c>
      <c r="F311" s="623" t="str">
        <f>IF('インポート_損益計算書（部門別）'!E311="","",'インポート_損益計算書（部門別）'!E311)</f>
        <v/>
      </c>
      <c r="G311" t="str">
        <f>IF('インポート_損益計算書（部門別）'!F311="","",'インポート_損益計算書（部門別）'!F311)</f>
        <v/>
      </c>
    </row>
    <row r="312" spans="1:7">
      <c r="A312" t="str">
        <f t="shared" si="4"/>
        <v/>
      </c>
      <c r="B312" t="str">
        <f>IF('インポート_損益計算書（部門別）'!A312="","",'インポート_損益計算書（部門別）'!A312)</f>
        <v/>
      </c>
      <c r="C312" t="str">
        <f>IF('インポート_損益計算書（部門別）'!B312="","",'インポート_損益計算書（部門別）'!B312)</f>
        <v/>
      </c>
      <c r="D312" s="623" t="str">
        <f>IF('インポート_損益計算書（部門別）'!C312="","",'インポート_損益計算書（部門別）'!C312)</f>
        <v/>
      </c>
      <c r="E312" s="623" t="str">
        <f>IF('インポート_損益計算書（部門別）'!D312="","",'インポート_損益計算書（部門別）'!D312)</f>
        <v/>
      </c>
      <c r="F312" s="623" t="str">
        <f>IF('インポート_損益計算書（部門別）'!E312="","",'インポート_損益計算書（部門別）'!E312)</f>
        <v/>
      </c>
      <c r="G312" t="str">
        <f>IF('インポート_損益計算書（部門別）'!F312="","",'インポート_損益計算書（部門別）'!F312)</f>
        <v/>
      </c>
    </row>
    <row r="313" spans="1:7">
      <c r="A313" t="str">
        <f t="shared" si="4"/>
        <v/>
      </c>
      <c r="B313" t="str">
        <f>IF('インポート_損益計算書（部門別）'!A313="","",'インポート_損益計算書（部門別）'!A313)</f>
        <v/>
      </c>
      <c r="C313" t="str">
        <f>IF('インポート_損益計算書（部門別）'!B313="","",'インポート_損益計算書（部門別）'!B313)</f>
        <v/>
      </c>
      <c r="D313" s="623" t="str">
        <f>IF('インポート_損益計算書（部門別）'!C313="","",'インポート_損益計算書（部門別）'!C313)</f>
        <v/>
      </c>
      <c r="E313" s="623" t="str">
        <f>IF('インポート_損益計算書（部門別）'!D313="","",'インポート_損益計算書（部門別）'!D313)</f>
        <v/>
      </c>
      <c r="F313" s="623" t="str">
        <f>IF('インポート_損益計算書（部門別）'!E313="","",'インポート_損益計算書（部門別）'!E313)</f>
        <v/>
      </c>
      <c r="G313" t="str">
        <f>IF('インポート_損益計算書（部門別）'!F313="","",'インポート_損益計算書（部門別）'!F313)</f>
        <v/>
      </c>
    </row>
    <row r="314" spans="1:7">
      <c r="A314" t="str">
        <f t="shared" si="4"/>
        <v/>
      </c>
      <c r="B314" t="str">
        <f>IF('インポート_損益計算書（部門別）'!A314="","",'インポート_損益計算書（部門別）'!A314)</f>
        <v/>
      </c>
      <c r="C314" t="str">
        <f>IF('インポート_損益計算書（部門別）'!B314="","",'インポート_損益計算書（部門別）'!B314)</f>
        <v/>
      </c>
      <c r="D314" s="623" t="str">
        <f>IF('インポート_損益計算書（部門別）'!C314="","",'インポート_損益計算書（部門別）'!C314)</f>
        <v/>
      </c>
      <c r="E314" s="623" t="str">
        <f>IF('インポート_損益計算書（部門別）'!D314="","",'インポート_損益計算書（部門別）'!D314)</f>
        <v/>
      </c>
      <c r="F314" s="623" t="str">
        <f>IF('インポート_損益計算書（部門別）'!E314="","",'インポート_損益計算書（部門別）'!E314)</f>
        <v/>
      </c>
      <c r="G314" t="str">
        <f>IF('インポート_損益計算書（部門別）'!F314="","",'インポート_損益計算書（部門別）'!F314)</f>
        <v/>
      </c>
    </row>
    <row r="315" spans="1:7">
      <c r="A315" t="str">
        <f t="shared" si="4"/>
        <v/>
      </c>
      <c r="B315" t="str">
        <f>IF('インポート_損益計算書（部門別）'!A315="","",'インポート_損益計算書（部門別）'!A315)</f>
        <v/>
      </c>
      <c r="C315" t="str">
        <f>IF('インポート_損益計算書（部門別）'!B315="","",'インポート_損益計算書（部門別）'!B315)</f>
        <v/>
      </c>
      <c r="D315" s="623" t="str">
        <f>IF('インポート_損益計算書（部門別）'!C315="","",'インポート_損益計算書（部門別）'!C315)</f>
        <v/>
      </c>
      <c r="E315" s="623" t="str">
        <f>IF('インポート_損益計算書（部門別）'!D315="","",'インポート_損益計算書（部門別）'!D315)</f>
        <v/>
      </c>
      <c r="F315" s="623" t="str">
        <f>IF('インポート_損益計算書（部門別）'!E315="","",'インポート_損益計算書（部門別）'!E315)</f>
        <v/>
      </c>
      <c r="G315" t="str">
        <f>IF('インポート_損益計算書（部門別）'!F315="","",'インポート_損益計算書（部門別）'!F315)</f>
        <v/>
      </c>
    </row>
    <row r="316" spans="1:7">
      <c r="A316" t="str">
        <f t="shared" si="4"/>
        <v/>
      </c>
      <c r="B316" t="str">
        <f>IF('インポート_損益計算書（部門別）'!A316="","",'インポート_損益計算書（部門別）'!A316)</f>
        <v/>
      </c>
      <c r="C316" t="str">
        <f>IF('インポート_損益計算書（部門別）'!B316="","",'インポート_損益計算書（部門別）'!B316)</f>
        <v/>
      </c>
      <c r="D316" s="623" t="str">
        <f>IF('インポート_損益計算書（部門別）'!C316="","",'インポート_損益計算書（部門別）'!C316)</f>
        <v/>
      </c>
      <c r="E316" s="623" t="str">
        <f>IF('インポート_損益計算書（部門別）'!D316="","",'インポート_損益計算書（部門別）'!D316)</f>
        <v/>
      </c>
      <c r="F316" s="623" t="str">
        <f>IF('インポート_損益計算書（部門別）'!E316="","",'インポート_損益計算書（部門別）'!E316)</f>
        <v/>
      </c>
      <c r="G316" t="str">
        <f>IF('インポート_損益計算書（部門別）'!F316="","",'インポート_損益計算書（部門別）'!F316)</f>
        <v/>
      </c>
    </row>
    <row r="317" spans="1:7">
      <c r="A317" t="str">
        <f t="shared" si="4"/>
        <v/>
      </c>
      <c r="B317" t="str">
        <f>IF('インポート_損益計算書（部門別）'!A317="","",'インポート_損益計算書（部門別）'!A317)</f>
        <v/>
      </c>
      <c r="C317" t="str">
        <f>IF('インポート_損益計算書（部門別）'!B317="","",'インポート_損益計算書（部門別）'!B317)</f>
        <v/>
      </c>
      <c r="D317" s="623" t="str">
        <f>IF('インポート_損益計算書（部門別）'!C317="","",'インポート_損益計算書（部門別）'!C317)</f>
        <v/>
      </c>
      <c r="E317" s="623" t="str">
        <f>IF('インポート_損益計算書（部門別）'!D317="","",'インポート_損益計算書（部門別）'!D317)</f>
        <v/>
      </c>
      <c r="F317" s="623" t="str">
        <f>IF('インポート_損益計算書（部門別）'!E317="","",'インポート_損益計算書（部門別）'!E317)</f>
        <v/>
      </c>
      <c r="G317" t="str">
        <f>IF('インポート_損益計算書（部門別）'!F317="","",'インポート_損益計算書（部門別）'!F317)</f>
        <v/>
      </c>
    </row>
    <row r="318" spans="1:7">
      <c r="A318" t="str">
        <f t="shared" si="4"/>
        <v/>
      </c>
      <c r="B318" t="str">
        <f>IF('インポート_損益計算書（部門別）'!A318="","",'インポート_損益計算書（部門別）'!A318)</f>
        <v/>
      </c>
      <c r="C318" t="str">
        <f>IF('インポート_損益計算書（部門別）'!B318="","",'インポート_損益計算書（部門別）'!B318)</f>
        <v/>
      </c>
      <c r="D318" s="623" t="str">
        <f>IF('インポート_損益計算書（部門別）'!C318="","",'インポート_損益計算書（部門別）'!C318)</f>
        <v/>
      </c>
      <c r="E318" s="623" t="str">
        <f>IF('インポート_損益計算書（部門別）'!D318="","",'インポート_損益計算書（部門別）'!D318)</f>
        <v/>
      </c>
      <c r="F318" s="623" t="str">
        <f>IF('インポート_損益計算書（部門別）'!E318="","",'インポート_損益計算書（部門別）'!E318)</f>
        <v/>
      </c>
      <c r="G318" t="str">
        <f>IF('インポート_損益計算書（部門別）'!F318="","",'インポート_損益計算書（部門別）'!F318)</f>
        <v/>
      </c>
    </row>
    <row r="319" spans="1:7">
      <c r="A319" t="str">
        <f t="shared" si="4"/>
        <v/>
      </c>
      <c r="B319" t="str">
        <f>IF('インポート_損益計算書（部門別）'!A319="","",'インポート_損益計算書（部門別）'!A319)</f>
        <v/>
      </c>
      <c r="C319" t="str">
        <f>IF('インポート_損益計算書（部門別）'!B319="","",'インポート_損益計算書（部門別）'!B319)</f>
        <v/>
      </c>
      <c r="D319" s="623" t="str">
        <f>IF('インポート_損益計算書（部門別）'!C319="","",'インポート_損益計算書（部門別）'!C319)</f>
        <v/>
      </c>
      <c r="E319" s="623" t="str">
        <f>IF('インポート_損益計算書（部門別）'!D319="","",'インポート_損益計算書（部門別）'!D319)</f>
        <v/>
      </c>
      <c r="F319" s="623" t="str">
        <f>IF('インポート_損益計算書（部門別）'!E319="","",'インポート_損益計算書（部門別）'!E319)</f>
        <v/>
      </c>
      <c r="G319" t="str">
        <f>IF('インポート_損益計算書（部門別）'!F319="","",'インポート_損益計算書（部門別）'!F319)</f>
        <v/>
      </c>
    </row>
    <row r="320" spans="1:7">
      <c r="A320" t="str">
        <f t="shared" si="4"/>
        <v/>
      </c>
      <c r="B320" t="str">
        <f>IF('インポート_損益計算書（部門別）'!A320="","",'インポート_損益計算書（部門別）'!A320)</f>
        <v/>
      </c>
      <c r="C320" t="str">
        <f>IF('インポート_損益計算書（部門別）'!B320="","",'インポート_損益計算書（部門別）'!B320)</f>
        <v/>
      </c>
      <c r="D320" s="623" t="str">
        <f>IF('インポート_損益計算書（部門別）'!C320="","",'インポート_損益計算書（部門別）'!C320)</f>
        <v/>
      </c>
      <c r="E320" s="623" t="str">
        <f>IF('インポート_損益計算書（部門別）'!D320="","",'インポート_損益計算書（部門別）'!D320)</f>
        <v/>
      </c>
      <c r="F320" s="623" t="str">
        <f>IF('インポート_損益計算書（部門別）'!E320="","",'インポート_損益計算書（部門別）'!E320)</f>
        <v/>
      </c>
      <c r="G320" t="str">
        <f>IF('インポート_損益計算書（部門別）'!F320="","",'インポート_損益計算書（部門別）'!F320)</f>
        <v/>
      </c>
    </row>
    <row r="321" spans="1:7">
      <c r="A321" t="str">
        <f t="shared" si="4"/>
        <v/>
      </c>
      <c r="B321" t="str">
        <f>IF('インポート_損益計算書（部門別）'!A321="","",'インポート_損益計算書（部門別）'!A321)</f>
        <v/>
      </c>
      <c r="C321" t="str">
        <f>IF('インポート_損益計算書（部門別）'!B321="","",'インポート_損益計算書（部門別）'!B321)</f>
        <v/>
      </c>
      <c r="D321" s="623" t="str">
        <f>IF('インポート_損益計算書（部門別）'!C321="","",'インポート_損益計算書（部門別）'!C321)</f>
        <v/>
      </c>
      <c r="E321" s="623" t="str">
        <f>IF('インポート_損益計算書（部門別）'!D321="","",'インポート_損益計算書（部門別）'!D321)</f>
        <v/>
      </c>
      <c r="F321" s="623" t="str">
        <f>IF('インポート_損益計算書（部門別）'!E321="","",'インポート_損益計算書（部門別）'!E321)</f>
        <v/>
      </c>
      <c r="G321" t="str">
        <f>IF('インポート_損益計算書（部門別）'!F321="","",'インポート_損益計算書（部門別）'!F321)</f>
        <v/>
      </c>
    </row>
    <row r="322" spans="1:7">
      <c r="A322" t="str">
        <f t="shared" si="4"/>
        <v/>
      </c>
      <c r="B322" t="str">
        <f>IF('インポート_損益計算書（部門別）'!A322="","",'インポート_損益計算書（部門別）'!A322)</f>
        <v/>
      </c>
      <c r="C322" t="str">
        <f>IF('インポート_損益計算書（部門別）'!B322="","",'インポート_損益計算書（部門別）'!B322)</f>
        <v/>
      </c>
      <c r="D322" s="623" t="str">
        <f>IF('インポート_損益計算書（部門別）'!C322="","",'インポート_損益計算書（部門別）'!C322)</f>
        <v/>
      </c>
      <c r="E322" s="623" t="str">
        <f>IF('インポート_損益計算書（部門別）'!D322="","",'インポート_損益計算書（部門別）'!D322)</f>
        <v/>
      </c>
      <c r="F322" s="623" t="str">
        <f>IF('インポート_損益計算書（部門別）'!E322="","",'インポート_損益計算書（部門別）'!E322)</f>
        <v/>
      </c>
      <c r="G322" t="str">
        <f>IF('インポート_損益計算書（部門別）'!F322="","",'インポート_損益計算書（部門別）'!F322)</f>
        <v/>
      </c>
    </row>
    <row r="323" spans="1:7">
      <c r="A323" t="str">
        <f t="shared" ref="A323:A386" si="5">CONCATENATE(B323,C323)</f>
        <v/>
      </c>
      <c r="B323" t="str">
        <f>IF('インポート_損益計算書（部門別）'!A323="","",'インポート_損益計算書（部門別）'!A323)</f>
        <v/>
      </c>
      <c r="C323" t="str">
        <f>IF('インポート_損益計算書（部門別）'!B323="","",'インポート_損益計算書（部門別）'!B323)</f>
        <v/>
      </c>
      <c r="D323" s="623" t="str">
        <f>IF('インポート_損益計算書（部門別）'!C323="","",'インポート_損益計算書（部門別）'!C323)</f>
        <v/>
      </c>
      <c r="E323" s="623" t="str">
        <f>IF('インポート_損益計算書（部門別）'!D323="","",'インポート_損益計算書（部門別）'!D323)</f>
        <v/>
      </c>
      <c r="F323" s="623" t="str">
        <f>IF('インポート_損益計算書（部門別）'!E323="","",'インポート_損益計算書（部門別）'!E323)</f>
        <v/>
      </c>
      <c r="G323" t="str">
        <f>IF('インポート_損益計算書（部門別）'!F323="","",'インポート_損益計算書（部門別）'!F323)</f>
        <v/>
      </c>
    </row>
    <row r="324" spans="1:7">
      <c r="A324" t="str">
        <f t="shared" si="5"/>
        <v/>
      </c>
      <c r="B324" t="str">
        <f>IF('インポート_損益計算書（部門別）'!A324="","",'インポート_損益計算書（部門別）'!A324)</f>
        <v/>
      </c>
      <c r="C324" t="str">
        <f>IF('インポート_損益計算書（部門別）'!B324="","",'インポート_損益計算書（部門別）'!B324)</f>
        <v/>
      </c>
      <c r="D324" s="623" t="str">
        <f>IF('インポート_損益計算書（部門別）'!C324="","",'インポート_損益計算書（部門別）'!C324)</f>
        <v/>
      </c>
      <c r="E324" s="623" t="str">
        <f>IF('インポート_損益計算書（部門別）'!D324="","",'インポート_損益計算書（部門別）'!D324)</f>
        <v/>
      </c>
      <c r="F324" s="623" t="str">
        <f>IF('インポート_損益計算書（部門別）'!E324="","",'インポート_損益計算書（部門別）'!E324)</f>
        <v/>
      </c>
      <c r="G324" t="str">
        <f>IF('インポート_損益計算書（部門別）'!F324="","",'インポート_損益計算書（部門別）'!F324)</f>
        <v/>
      </c>
    </row>
    <row r="325" spans="1:7">
      <c r="A325" t="str">
        <f t="shared" si="5"/>
        <v/>
      </c>
      <c r="B325" t="str">
        <f>IF('インポート_損益計算書（部門別）'!A325="","",'インポート_損益計算書（部門別）'!A325)</f>
        <v/>
      </c>
      <c r="C325" t="str">
        <f>IF('インポート_損益計算書（部門別）'!B325="","",'インポート_損益計算書（部門別）'!B325)</f>
        <v/>
      </c>
      <c r="D325" s="623" t="str">
        <f>IF('インポート_損益計算書（部門別）'!C325="","",'インポート_損益計算書（部門別）'!C325)</f>
        <v/>
      </c>
      <c r="E325" s="623" t="str">
        <f>IF('インポート_損益計算書（部門別）'!D325="","",'インポート_損益計算書（部門別）'!D325)</f>
        <v/>
      </c>
      <c r="F325" s="623" t="str">
        <f>IF('インポート_損益計算書（部門別）'!E325="","",'インポート_損益計算書（部門別）'!E325)</f>
        <v/>
      </c>
      <c r="G325" t="str">
        <f>IF('インポート_損益計算書（部門別）'!F325="","",'インポート_損益計算書（部門別）'!F325)</f>
        <v/>
      </c>
    </row>
    <row r="326" spans="1:7">
      <c r="A326" t="str">
        <f t="shared" si="5"/>
        <v/>
      </c>
      <c r="B326" t="str">
        <f>IF('インポート_損益計算書（部門別）'!A326="","",'インポート_損益計算書（部門別）'!A326)</f>
        <v/>
      </c>
      <c r="C326" t="str">
        <f>IF('インポート_損益計算書（部門別）'!B326="","",'インポート_損益計算書（部門別）'!B326)</f>
        <v/>
      </c>
      <c r="D326" s="623" t="str">
        <f>IF('インポート_損益計算書（部門別）'!C326="","",'インポート_損益計算書（部門別）'!C326)</f>
        <v/>
      </c>
      <c r="E326" s="623" t="str">
        <f>IF('インポート_損益計算書（部門別）'!D326="","",'インポート_損益計算書（部門別）'!D326)</f>
        <v/>
      </c>
      <c r="F326" s="623" t="str">
        <f>IF('インポート_損益計算書（部門別）'!E326="","",'インポート_損益計算書（部門別）'!E326)</f>
        <v/>
      </c>
      <c r="G326" t="str">
        <f>IF('インポート_損益計算書（部門別）'!F326="","",'インポート_損益計算書（部門別）'!F326)</f>
        <v/>
      </c>
    </row>
    <row r="327" spans="1:7">
      <c r="A327" t="str">
        <f t="shared" si="5"/>
        <v/>
      </c>
      <c r="B327" t="str">
        <f>IF('インポート_損益計算書（部門別）'!A327="","",'インポート_損益計算書（部門別）'!A327)</f>
        <v/>
      </c>
      <c r="C327" t="str">
        <f>IF('インポート_損益計算書（部門別）'!B327="","",'インポート_損益計算書（部門別）'!B327)</f>
        <v/>
      </c>
      <c r="D327" s="623" t="str">
        <f>IF('インポート_損益計算書（部門別）'!C327="","",'インポート_損益計算書（部門別）'!C327)</f>
        <v/>
      </c>
      <c r="E327" s="623" t="str">
        <f>IF('インポート_損益計算書（部門別）'!D327="","",'インポート_損益計算書（部門別）'!D327)</f>
        <v/>
      </c>
      <c r="F327" s="623" t="str">
        <f>IF('インポート_損益計算書（部門別）'!E327="","",'インポート_損益計算書（部門別）'!E327)</f>
        <v/>
      </c>
      <c r="G327" t="str">
        <f>IF('インポート_損益計算書（部門別）'!F327="","",'インポート_損益計算書（部門別）'!F327)</f>
        <v/>
      </c>
    </row>
    <row r="328" spans="1:7">
      <c r="A328" t="str">
        <f t="shared" si="5"/>
        <v/>
      </c>
      <c r="B328" t="str">
        <f>IF('インポート_損益計算書（部門別）'!A328="","",'インポート_損益計算書（部門別）'!A328)</f>
        <v/>
      </c>
      <c r="C328" t="str">
        <f>IF('インポート_損益計算書（部門別）'!B328="","",'インポート_損益計算書（部門別）'!B328)</f>
        <v/>
      </c>
      <c r="D328" s="623" t="str">
        <f>IF('インポート_損益計算書（部門別）'!C328="","",'インポート_損益計算書（部門別）'!C328)</f>
        <v/>
      </c>
      <c r="E328" s="623" t="str">
        <f>IF('インポート_損益計算書（部門別）'!D328="","",'インポート_損益計算書（部門別）'!D328)</f>
        <v/>
      </c>
      <c r="F328" s="623" t="str">
        <f>IF('インポート_損益計算書（部門別）'!E328="","",'インポート_損益計算書（部門別）'!E328)</f>
        <v/>
      </c>
      <c r="G328" t="str">
        <f>IF('インポート_損益計算書（部門別）'!F328="","",'インポート_損益計算書（部門別）'!F328)</f>
        <v/>
      </c>
    </row>
    <row r="329" spans="1:7">
      <c r="A329" t="str">
        <f t="shared" si="5"/>
        <v/>
      </c>
      <c r="B329" t="str">
        <f>IF('インポート_損益計算書（部門別）'!A329="","",'インポート_損益計算書（部門別）'!A329)</f>
        <v/>
      </c>
      <c r="C329" t="str">
        <f>IF('インポート_損益計算書（部門別）'!B329="","",'インポート_損益計算書（部門別）'!B329)</f>
        <v/>
      </c>
      <c r="D329" s="623" t="str">
        <f>IF('インポート_損益計算書（部門別）'!C329="","",'インポート_損益計算書（部門別）'!C329)</f>
        <v/>
      </c>
      <c r="E329" s="623" t="str">
        <f>IF('インポート_損益計算書（部門別）'!D329="","",'インポート_損益計算書（部門別）'!D329)</f>
        <v/>
      </c>
      <c r="F329" s="623" t="str">
        <f>IF('インポート_損益計算書（部門別）'!E329="","",'インポート_損益計算書（部門別）'!E329)</f>
        <v/>
      </c>
      <c r="G329" t="str">
        <f>IF('インポート_損益計算書（部門別）'!F329="","",'インポート_損益計算書（部門別）'!F329)</f>
        <v/>
      </c>
    </row>
    <row r="330" spans="1:7">
      <c r="A330" t="str">
        <f t="shared" si="5"/>
        <v/>
      </c>
      <c r="B330" t="str">
        <f>IF('インポート_損益計算書（部門別）'!A330="","",'インポート_損益計算書（部門別）'!A330)</f>
        <v/>
      </c>
      <c r="C330" t="str">
        <f>IF('インポート_損益計算書（部門別）'!B330="","",'インポート_損益計算書（部門別）'!B330)</f>
        <v/>
      </c>
      <c r="D330" s="623" t="str">
        <f>IF('インポート_損益計算書（部門別）'!C330="","",'インポート_損益計算書（部門別）'!C330)</f>
        <v/>
      </c>
      <c r="E330" s="623" t="str">
        <f>IF('インポート_損益計算書（部門別）'!D330="","",'インポート_損益計算書（部門別）'!D330)</f>
        <v/>
      </c>
      <c r="F330" s="623" t="str">
        <f>IF('インポート_損益計算書（部門別）'!E330="","",'インポート_損益計算書（部門別）'!E330)</f>
        <v/>
      </c>
      <c r="G330" t="str">
        <f>IF('インポート_損益計算書（部門別）'!F330="","",'インポート_損益計算書（部門別）'!F330)</f>
        <v/>
      </c>
    </row>
    <row r="331" spans="1:7">
      <c r="A331" t="str">
        <f t="shared" si="5"/>
        <v/>
      </c>
      <c r="B331" t="str">
        <f>IF('インポート_損益計算書（部門別）'!A331="","",'インポート_損益計算書（部門別）'!A331)</f>
        <v/>
      </c>
      <c r="C331" t="str">
        <f>IF('インポート_損益計算書（部門別）'!B331="","",'インポート_損益計算書（部門別）'!B331)</f>
        <v/>
      </c>
      <c r="D331" s="623" t="str">
        <f>IF('インポート_損益計算書（部門別）'!C331="","",'インポート_損益計算書（部門別）'!C331)</f>
        <v/>
      </c>
      <c r="E331" s="623" t="str">
        <f>IF('インポート_損益計算書（部門別）'!D331="","",'インポート_損益計算書（部門別）'!D331)</f>
        <v/>
      </c>
      <c r="F331" s="623" t="str">
        <f>IF('インポート_損益計算書（部門別）'!E331="","",'インポート_損益計算書（部門別）'!E331)</f>
        <v/>
      </c>
      <c r="G331" t="str">
        <f>IF('インポート_損益計算書（部門別）'!F331="","",'インポート_損益計算書（部門別）'!F331)</f>
        <v/>
      </c>
    </row>
    <row r="332" spans="1:7">
      <c r="A332" t="str">
        <f t="shared" si="5"/>
        <v/>
      </c>
      <c r="B332" t="str">
        <f>IF('インポート_損益計算書（部門別）'!A332="","",'インポート_損益計算書（部門別）'!A332)</f>
        <v/>
      </c>
      <c r="C332" t="str">
        <f>IF('インポート_損益計算書（部門別）'!B332="","",'インポート_損益計算書（部門別）'!B332)</f>
        <v/>
      </c>
      <c r="D332" s="623" t="str">
        <f>IF('インポート_損益計算書（部門別）'!C332="","",'インポート_損益計算書（部門別）'!C332)</f>
        <v/>
      </c>
      <c r="E332" s="623" t="str">
        <f>IF('インポート_損益計算書（部門別）'!D332="","",'インポート_損益計算書（部門別）'!D332)</f>
        <v/>
      </c>
      <c r="F332" s="623" t="str">
        <f>IF('インポート_損益計算書（部門別）'!E332="","",'インポート_損益計算書（部門別）'!E332)</f>
        <v/>
      </c>
      <c r="G332" t="str">
        <f>IF('インポート_損益計算書（部門別）'!F332="","",'インポート_損益計算書（部門別）'!F332)</f>
        <v/>
      </c>
    </row>
    <row r="333" spans="1:7">
      <c r="A333" t="str">
        <f t="shared" si="5"/>
        <v/>
      </c>
      <c r="B333" t="str">
        <f>IF('インポート_損益計算書（部門別）'!A333="","",'インポート_損益計算書（部門別）'!A333)</f>
        <v/>
      </c>
      <c r="C333" t="str">
        <f>IF('インポート_損益計算書（部門別）'!B333="","",'インポート_損益計算書（部門別）'!B333)</f>
        <v/>
      </c>
      <c r="D333" s="623" t="str">
        <f>IF('インポート_損益計算書（部門別）'!C333="","",'インポート_損益計算書（部門別）'!C333)</f>
        <v/>
      </c>
      <c r="E333" s="623" t="str">
        <f>IF('インポート_損益計算書（部門別）'!D333="","",'インポート_損益計算書（部門別）'!D333)</f>
        <v/>
      </c>
      <c r="F333" s="623" t="str">
        <f>IF('インポート_損益計算書（部門別）'!E333="","",'インポート_損益計算書（部門別）'!E333)</f>
        <v/>
      </c>
      <c r="G333" t="str">
        <f>IF('インポート_損益計算書（部門別）'!F333="","",'インポート_損益計算書（部門別）'!F333)</f>
        <v/>
      </c>
    </row>
    <row r="334" spans="1:7">
      <c r="A334" t="str">
        <f t="shared" si="5"/>
        <v/>
      </c>
      <c r="B334" t="str">
        <f>IF('インポート_損益計算書（部門別）'!A334="","",'インポート_損益計算書（部門別）'!A334)</f>
        <v/>
      </c>
      <c r="C334" t="str">
        <f>IF('インポート_損益計算書（部門別）'!B334="","",'インポート_損益計算書（部門別）'!B334)</f>
        <v/>
      </c>
      <c r="D334" s="623" t="str">
        <f>IF('インポート_損益計算書（部門別）'!C334="","",'インポート_損益計算書（部門別）'!C334)</f>
        <v/>
      </c>
      <c r="E334" s="623" t="str">
        <f>IF('インポート_損益計算書（部門別）'!D334="","",'インポート_損益計算書（部門別）'!D334)</f>
        <v/>
      </c>
      <c r="F334" s="623" t="str">
        <f>IF('インポート_損益計算書（部門別）'!E334="","",'インポート_損益計算書（部門別）'!E334)</f>
        <v/>
      </c>
      <c r="G334" t="str">
        <f>IF('インポート_損益計算書（部門別）'!F334="","",'インポート_損益計算書（部門別）'!F334)</f>
        <v/>
      </c>
    </row>
    <row r="335" spans="1:7">
      <c r="A335" t="str">
        <f t="shared" si="5"/>
        <v/>
      </c>
      <c r="B335" t="str">
        <f>IF('インポート_損益計算書（部門別）'!A335="","",'インポート_損益計算書（部門別）'!A335)</f>
        <v/>
      </c>
      <c r="C335" t="str">
        <f>IF('インポート_損益計算書（部門別）'!B335="","",'インポート_損益計算書（部門別）'!B335)</f>
        <v/>
      </c>
      <c r="D335" s="623" t="str">
        <f>IF('インポート_損益計算書（部門別）'!C335="","",'インポート_損益計算書（部門別）'!C335)</f>
        <v/>
      </c>
      <c r="E335" s="623" t="str">
        <f>IF('インポート_損益計算書（部門別）'!D335="","",'インポート_損益計算書（部門別）'!D335)</f>
        <v/>
      </c>
      <c r="F335" s="623" t="str">
        <f>IF('インポート_損益計算書（部門別）'!E335="","",'インポート_損益計算書（部門別）'!E335)</f>
        <v/>
      </c>
      <c r="G335" t="str">
        <f>IF('インポート_損益計算書（部門別）'!F335="","",'インポート_損益計算書（部門別）'!F335)</f>
        <v/>
      </c>
    </row>
    <row r="336" spans="1:7">
      <c r="A336" t="str">
        <f t="shared" si="5"/>
        <v/>
      </c>
      <c r="B336" t="str">
        <f>IF('インポート_損益計算書（部門別）'!A336="","",'インポート_損益計算書（部門別）'!A336)</f>
        <v/>
      </c>
      <c r="C336" t="str">
        <f>IF('インポート_損益計算書（部門別）'!B336="","",'インポート_損益計算書（部門別）'!B336)</f>
        <v/>
      </c>
      <c r="D336" s="623" t="str">
        <f>IF('インポート_損益計算書（部門別）'!C336="","",'インポート_損益計算書（部門別）'!C336)</f>
        <v/>
      </c>
      <c r="E336" s="623" t="str">
        <f>IF('インポート_損益計算書（部門別）'!D336="","",'インポート_損益計算書（部門別）'!D336)</f>
        <v/>
      </c>
      <c r="F336" s="623" t="str">
        <f>IF('インポート_損益計算書（部門別）'!E336="","",'インポート_損益計算書（部門別）'!E336)</f>
        <v/>
      </c>
      <c r="G336" t="str">
        <f>IF('インポート_損益計算書（部門別）'!F336="","",'インポート_損益計算書（部門別）'!F336)</f>
        <v/>
      </c>
    </row>
    <row r="337" spans="1:7">
      <c r="A337" t="str">
        <f t="shared" si="5"/>
        <v/>
      </c>
      <c r="B337" t="str">
        <f>IF('インポート_損益計算書（部門別）'!A337="","",'インポート_損益計算書（部門別）'!A337)</f>
        <v/>
      </c>
      <c r="C337" t="str">
        <f>IF('インポート_損益計算書（部門別）'!B337="","",'インポート_損益計算書（部門別）'!B337)</f>
        <v/>
      </c>
      <c r="D337" s="623" t="str">
        <f>IF('インポート_損益計算書（部門別）'!C337="","",'インポート_損益計算書（部門別）'!C337)</f>
        <v/>
      </c>
      <c r="E337" s="623" t="str">
        <f>IF('インポート_損益計算書（部門別）'!D337="","",'インポート_損益計算書（部門別）'!D337)</f>
        <v/>
      </c>
      <c r="F337" s="623" t="str">
        <f>IF('インポート_損益計算書（部門別）'!E337="","",'インポート_損益計算書（部門別）'!E337)</f>
        <v/>
      </c>
      <c r="G337" t="str">
        <f>IF('インポート_損益計算書（部門別）'!F337="","",'インポート_損益計算書（部門別）'!F337)</f>
        <v/>
      </c>
    </row>
    <row r="338" spans="1:7">
      <c r="A338" t="str">
        <f t="shared" si="5"/>
        <v/>
      </c>
      <c r="B338" t="str">
        <f>IF('インポート_損益計算書（部門別）'!A338="","",'インポート_損益計算書（部門別）'!A338)</f>
        <v/>
      </c>
      <c r="C338" t="str">
        <f>IF('インポート_損益計算書（部門別）'!B338="","",'インポート_損益計算書（部門別）'!B338)</f>
        <v/>
      </c>
      <c r="D338" s="623" t="str">
        <f>IF('インポート_損益計算書（部門別）'!C338="","",'インポート_損益計算書（部門別）'!C338)</f>
        <v/>
      </c>
      <c r="E338" s="623" t="str">
        <f>IF('インポート_損益計算書（部門別）'!D338="","",'インポート_損益計算書（部門別）'!D338)</f>
        <v/>
      </c>
      <c r="F338" s="623" t="str">
        <f>IF('インポート_損益計算書（部門別）'!E338="","",'インポート_損益計算書（部門別）'!E338)</f>
        <v/>
      </c>
      <c r="G338" t="str">
        <f>IF('インポート_損益計算書（部門別）'!F338="","",'インポート_損益計算書（部門別）'!F338)</f>
        <v/>
      </c>
    </row>
    <row r="339" spans="1:7">
      <c r="A339" t="str">
        <f t="shared" si="5"/>
        <v/>
      </c>
      <c r="B339" t="str">
        <f>IF('インポート_損益計算書（部門別）'!A339="","",'インポート_損益計算書（部門別）'!A339)</f>
        <v/>
      </c>
      <c r="C339" t="str">
        <f>IF('インポート_損益計算書（部門別）'!B339="","",'インポート_損益計算書（部門別）'!B339)</f>
        <v/>
      </c>
      <c r="D339" s="623" t="str">
        <f>IF('インポート_損益計算書（部門別）'!C339="","",'インポート_損益計算書（部門別）'!C339)</f>
        <v/>
      </c>
      <c r="E339" s="623" t="str">
        <f>IF('インポート_損益計算書（部門別）'!D339="","",'インポート_損益計算書（部門別）'!D339)</f>
        <v/>
      </c>
      <c r="F339" s="623" t="str">
        <f>IF('インポート_損益計算書（部門別）'!E339="","",'インポート_損益計算書（部門別）'!E339)</f>
        <v/>
      </c>
      <c r="G339" t="str">
        <f>IF('インポート_損益計算書（部門別）'!F339="","",'インポート_損益計算書（部門別）'!F339)</f>
        <v/>
      </c>
    </row>
    <row r="340" spans="1:7">
      <c r="A340" t="str">
        <f t="shared" si="5"/>
        <v/>
      </c>
      <c r="B340" t="str">
        <f>IF('インポート_損益計算書（部門別）'!A340="","",'インポート_損益計算書（部門別）'!A340)</f>
        <v/>
      </c>
      <c r="C340" t="str">
        <f>IF('インポート_損益計算書（部門別）'!B340="","",'インポート_損益計算書（部門別）'!B340)</f>
        <v/>
      </c>
      <c r="D340" s="623" t="str">
        <f>IF('インポート_損益計算書（部門別）'!C340="","",'インポート_損益計算書（部門別）'!C340)</f>
        <v/>
      </c>
      <c r="E340" s="623" t="str">
        <f>IF('インポート_損益計算書（部門別）'!D340="","",'インポート_損益計算書（部門別）'!D340)</f>
        <v/>
      </c>
      <c r="F340" s="623" t="str">
        <f>IF('インポート_損益計算書（部門別）'!E340="","",'インポート_損益計算書（部門別）'!E340)</f>
        <v/>
      </c>
      <c r="G340" t="str">
        <f>IF('インポート_損益計算書（部門別）'!F340="","",'インポート_損益計算書（部門別）'!F340)</f>
        <v/>
      </c>
    </row>
    <row r="341" spans="1:7">
      <c r="A341" t="str">
        <f t="shared" si="5"/>
        <v/>
      </c>
      <c r="B341" t="str">
        <f>IF('インポート_損益計算書（部門別）'!A341="","",'インポート_損益計算書（部門別）'!A341)</f>
        <v/>
      </c>
      <c r="C341" t="str">
        <f>IF('インポート_損益計算書（部門別）'!B341="","",'インポート_損益計算書（部門別）'!B341)</f>
        <v/>
      </c>
      <c r="D341" s="623" t="str">
        <f>IF('インポート_損益計算書（部門別）'!C341="","",'インポート_損益計算書（部門別）'!C341)</f>
        <v/>
      </c>
      <c r="E341" s="623" t="str">
        <f>IF('インポート_損益計算書（部門別）'!D341="","",'インポート_損益計算書（部門別）'!D341)</f>
        <v/>
      </c>
      <c r="F341" s="623" t="str">
        <f>IF('インポート_損益計算書（部門別）'!E341="","",'インポート_損益計算書（部門別）'!E341)</f>
        <v/>
      </c>
      <c r="G341" t="str">
        <f>IF('インポート_損益計算書（部門別）'!F341="","",'インポート_損益計算書（部門別）'!F341)</f>
        <v/>
      </c>
    </row>
    <row r="342" spans="1:7">
      <c r="A342" t="str">
        <f t="shared" si="5"/>
        <v/>
      </c>
      <c r="B342" t="str">
        <f>IF('インポート_損益計算書（部門別）'!A342="","",'インポート_損益計算書（部門別）'!A342)</f>
        <v/>
      </c>
      <c r="C342" t="str">
        <f>IF('インポート_損益計算書（部門別）'!B342="","",'インポート_損益計算書（部門別）'!B342)</f>
        <v/>
      </c>
      <c r="D342" s="623" t="str">
        <f>IF('インポート_損益計算書（部門別）'!C342="","",'インポート_損益計算書（部門別）'!C342)</f>
        <v/>
      </c>
      <c r="E342" s="623" t="str">
        <f>IF('インポート_損益計算書（部門別）'!D342="","",'インポート_損益計算書（部門別）'!D342)</f>
        <v/>
      </c>
      <c r="F342" s="623" t="str">
        <f>IF('インポート_損益計算書（部門別）'!E342="","",'インポート_損益計算書（部門別）'!E342)</f>
        <v/>
      </c>
      <c r="G342" t="str">
        <f>IF('インポート_損益計算書（部門別）'!F342="","",'インポート_損益計算書（部門別）'!F342)</f>
        <v/>
      </c>
    </row>
    <row r="343" spans="1:7">
      <c r="A343" t="str">
        <f t="shared" si="5"/>
        <v/>
      </c>
      <c r="B343" t="str">
        <f>IF('インポート_損益計算書（部門別）'!A343="","",'インポート_損益計算書（部門別）'!A343)</f>
        <v/>
      </c>
      <c r="C343" t="str">
        <f>IF('インポート_損益計算書（部門別）'!B343="","",'インポート_損益計算書（部門別）'!B343)</f>
        <v/>
      </c>
      <c r="D343" s="623" t="str">
        <f>IF('インポート_損益計算書（部門別）'!C343="","",'インポート_損益計算書（部門別）'!C343)</f>
        <v/>
      </c>
      <c r="E343" s="623" t="str">
        <f>IF('インポート_損益計算書（部門別）'!D343="","",'インポート_損益計算書（部門別）'!D343)</f>
        <v/>
      </c>
      <c r="F343" s="623" t="str">
        <f>IF('インポート_損益計算書（部門別）'!E343="","",'インポート_損益計算書（部門別）'!E343)</f>
        <v/>
      </c>
      <c r="G343" t="str">
        <f>IF('インポート_損益計算書（部門別）'!F343="","",'インポート_損益計算書（部門別）'!F343)</f>
        <v/>
      </c>
    </row>
    <row r="344" spans="1:7">
      <c r="A344" t="str">
        <f t="shared" si="5"/>
        <v/>
      </c>
      <c r="B344" t="str">
        <f>IF('インポート_損益計算書（部門別）'!A344="","",'インポート_損益計算書（部門別）'!A344)</f>
        <v/>
      </c>
      <c r="C344" t="str">
        <f>IF('インポート_損益計算書（部門別）'!B344="","",'インポート_損益計算書（部門別）'!B344)</f>
        <v/>
      </c>
      <c r="D344" s="623" t="str">
        <f>IF('インポート_損益計算書（部門別）'!C344="","",'インポート_損益計算書（部門別）'!C344)</f>
        <v/>
      </c>
      <c r="E344" s="623" t="str">
        <f>IF('インポート_損益計算書（部門別）'!D344="","",'インポート_損益計算書（部門別）'!D344)</f>
        <v/>
      </c>
      <c r="F344" s="623" t="str">
        <f>IF('インポート_損益計算書（部門別）'!E344="","",'インポート_損益計算書（部門別）'!E344)</f>
        <v/>
      </c>
      <c r="G344" t="str">
        <f>IF('インポート_損益計算書（部門別）'!F344="","",'インポート_損益計算書（部門別）'!F344)</f>
        <v/>
      </c>
    </row>
    <row r="345" spans="1:7">
      <c r="A345" t="str">
        <f t="shared" si="5"/>
        <v/>
      </c>
      <c r="B345" t="str">
        <f>IF('インポート_損益計算書（部門別）'!A345="","",'インポート_損益計算書（部門別）'!A345)</f>
        <v/>
      </c>
      <c r="C345" t="str">
        <f>IF('インポート_損益計算書（部門別）'!B345="","",'インポート_損益計算書（部門別）'!B345)</f>
        <v/>
      </c>
      <c r="D345" s="623" t="str">
        <f>IF('インポート_損益計算書（部門別）'!C345="","",'インポート_損益計算書（部門別）'!C345)</f>
        <v/>
      </c>
      <c r="E345" s="623" t="str">
        <f>IF('インポート_損益計算書（部門別）'!D345="","",'インポート_損益計算書（部門別）'!D345)</f>
        <v/>
      </c>
      <c r="F345" s="623" t="str">
        <f>IF('インポート_損益計算書（部門別）'!E345="","",'インポート_損益計算書（部門別）'!E345)</f>
        <v/>
      </c>
      <c r="G345" t="str">
        <f>IF('インポート_損益計算書（部門別）'!F345="","",'インポート_損益計算書（部門別）'!F345)</f>
        <v/>
      </c>
    </row>
    <row r="346" spans="1:7">
      <c r="A346" t="str">
        <f t="shared" si="5"/>
        <v/>
      </c>
      <c r="B346" t="str">
        <f>IF('インポート_損益計算書（部門別）'!A346="","",'インポート_損益計算書（部門別）'!A346)</f>
        <v/>
      </c>
      <c r="C346" t="str">
        <f>IF('インポート_損益計算書（部門別）'!B346="","",'インポート_損益計算書（部門別）'!B346)</f>
        <v/>
      </c>
      <c r="D346" s="623" t="str">
        <f>IF('インポート_損益計算書（部門別）'!C346="","",'インポート_損益計算書（部門別）'!C346)</f>
        <v/>
      </c>
      <c r="E346" s="623" t="str">
        <f>IF('インポート_損益計算書（部門別）'!D346="","",'インポート_損益計算書（部門別）'!D346)</f>
        <v/>
      </c>
      <c r="F346" s="623" t="str">
        <f>IF('インポート_損益計算書（部門別）'!E346="","",'インポート_損益計算書（部門別）'!E346)</f>
        <v/>
      </c>
      <c r="G346" t="str">
        <f>IF('インポート_損益計算書（部門別）'!F346="","",'インポート_損益計算書（部門別）'!F346)</f>
        <v/>
      </c>
    </row>
    <row r="347" spans="1:7">
      <c r="A347" t="str">
        <f t="shared" si="5"/>
        <v/>
      </c>
      <c r="B347" t="str">
        <f>IF('インポート_損益計算書（部門別）'!A347="","",'インポート_損益計算書（部門別）'!A347)</f>
        <v/>
      </c>
      <c r="C347" t="str">
        <f>IF('インポート_損益計算書（部門別）'!B347="","",'インポート_損益計算書（部門別）'!B347)</f>
        <v/>
      </c>
      <c r="D347" s="623" t="str">
        <f>IF('インポート_損益計算書（部門別）'!C347="","",'インポート_損益計算書（部門別）'!C347)</f>
        <v/>
      </c>
      <c r="E347" s="623" t="str">
        <f>IF('インポート_損益計算書（部門別）'!D347="","",'インポート_損益計算書（部門別）'!D347)</f>
        <v/>
      </c>
      <c r="F347" s="623" t="str">
        <f>IF('インポート_損益計算書（部門別）'!E347="","",'インポート_損益計算書（部門別）'!E347)</f>
        <v/>
      </c>
      <c r="G347" t="str">
        <f>IF('インポート_損益計算書（部門別）'!F347="","",'インポート_損益計算書（部門別）'!F347)</f>
        <v/>
      </c>
    </row>
    <row r="348" spans="1:7">
      <c r="A348" t="str">
        <f t="shared" si="5"/>
        <v/>
      </c>
      <c r="B348" t="str">
        <f>IF('インポート_損益計算書（部門別）'!A348="","",'インポート_損益計算書（部門別）'!A348)</f>
        <v/>
      </c>
      <c r="C348" t="str">
        <f>IF('インポート_損益計算書（部門別）'!B348="","",'インポート_損益計算書（部門別）'!B348)</f>
        <v/>
      </c>
      <c r="D348" s="623" t="str">
        <f>IF('インポート_損益計算書（部門別）'!C348="","",'インポート_損益計算書（部門別）'!C348)</f>
        <v/>
      </c>
      <c r="E348" s="623" t="str">
        <f>IF('インポート_損益計算書（部門別）'!D348="","",'インポート_損益計算書（部門別）'!D348)</f>
        <v/>
      </c>
      <c r="F348" s="623" t="str">
        <f>IF('インポート_損益計算書（部門別）'!E348="","",'インポート_損益計算書（部門別）'!E348)</f>
        <v/>
      </c>
      <c r="G348" t="str">
        <f>IF('インポート_損益計算書（部門別）'!F348="","",'インポート_損益計算書（部門別）'!F348)</f>
        <v/>
      </c>
    </row>
    <row r="349" spans="1:7">
      <c r="A349" t="str">
        <f t="shared" si="5"/>
        <v/>
      </c>
      <c r="B349" t="str">
        <f>IF('インポート_損益計算書（部門別）'!A349="","",'インポート_損益計算書（部門別）'!A349)</f>
        <v/>
      </c>
      <c r="C349" t="str">
        <f>IF('インポート_損益計算書（部門別）'!B349="","",'インポート_損益計算書（部門別）'!B349)</f>
        <v/>
      </c>
      <c r="D349" s="623" t="str">
        <f>IF('インポート_損益計算書（部門別）'!C349="","",'インポート_損益計算書（部門別）'!C349)</f>
        <v/>
      </c>
      <c r="E349" s="623" t="str">
        <f>IF('インポート_損益計算書（部門別）'!D349="","",'インポート_損益計算書（部門別）'!D349)</f>
        <v/>
      </c>
      <c r="F349" s="623" t="str">
        <f>IF('インポート_損益計算書（部門別）'!E349="","",'インポート_損益計算書（部門別）'!E349)</f>
        <v/>
      </c>
      <c r="G349" t="str">
        <f>IF('インポート_損益計算書（部門別）'!F349="","",'インポート_損益計算書（部門別）'!F349)</f>
        <v/>
      </c>
    </row>
    <row r="350" spans="1:7">
      <c r="A350" t="str">
        <f t="shared" si="5"/>
        <v/>
      </c>
      <c r="B350" t="str">
        <f>IF('インポート_損益計算書（部門別）'!A350="","",'インポート_損益計算書（部門別）'!A350)</f>
        <v/>
      </c>
      <c r="C350" t="str">
        <f>IF('インポート_損益計算書（部門別）'!B350="","",'インポート_損益計算書（部門別）'!B350)</f>
        <v/>
      </c>
      <c r="D350" s="623" t="str">
        <f>IF('インポート_損益計算書（部門別）'!C350="","",'インポート_損益計算書（部門別）'!C350)</f>
        <v/>
      </c>
      <c r="E350" s="623" t="str">
        <f>IF('インポート_損益計算書（部門別）'!D350="","",'インポート_損益計算書（部門別）'!D350)</f>
        <v/>
      </c>
      <c r="F350" s="623" t="str">
        <f>IF('インポート_損益計算書（部門別）'!E350="","",'インポート_損益計算書（部門別）'!E350)</f>
        <v/>
      </c>
      <c r="G350" t="str">
        <f>IF('インポート_損益計算書（部門別）'!F350="","",'インポート_損益計算書（部門別）'!F350)</f>
        <v/>
      </c>
    </row>
    <row r="351" spans="1:7">
      <c r="A351" t="str">
        <f t="shared" si="5"/>
        <v/>
      </c>
      <c r="B351" t="str">
        <f>IF('インポート_損益計算書（部門別）'!A351="","",'インポート_損益計算書（部門別）'!A351)</f>
        <v/>
      </c>
      <c r="C351" t="str">
        <f>IF('インポート_損益計算書（部門別）'!B351="","",'インポート_損益計算書（部門別）'!B351)</f>
        <v/>
      </c>
      <c r="D351" s="623" t="str">
        <f>IF('インポート_損益計算書（部門別）'!C351="","",'インポート_損益計算書（部門別）'!C351)</f>
        <v/>
      </c>
      <c r="E351" s="623" t="str">
        <f>IF('インポート_損益計算書（部門別）'!D351="","",'インポート_損益計算書（部門別）'!D351)</f>
        <v/>
      </c>
      <c r="F351" s="623" t="str">
        <f>IF('インポート_損益計算書（部門別）'!E351="","",'インポート_損益計算書（部門別）'!E351)</f>
        <v/>
      </c>
      <c r="G351" t="str">
        <f>IF('インポート_損益計算書（部門別）'!F351="","",'インポート_損益計算書（部門別）'!F351)</f>
        <v/>
      </c>
    </row>
    <row r="352" spans="1:7">
      <c r="A352" t="str">
        <f t="shared" si="5"/>
        <v/>
      </c>
      <c r="B352" t="str">
        <f>IF('インポート_損益計算書（部門別）'!A352="","",'インポート_損益計算書（部門別）'!A352)</f>
        <v/>
      </c>
      <c r="C352" t="str">
        <f>IF('インポート_損益計算書（部門別）'!B352="","",'インポート_損益計算書（部門別）'!B352)</f>
        <v/>
      </c>
      <c r="D352" s="623" t="str">
        <f>IF('インポート_損益計算書（部門別）'!C352="","",'インポート_損益計算書（部門別）'!C352)</f>
        <v/>
      </c>
      <c r="E352" s="623" t="str">
        <f>IF('インポート_損益計算書（部門別）'!D352="","",'インポート_損益計算書（部門別）'!D352)</f>
        <v/>
      </c>
      <c r="F352" s="623" t="str">
        <f>IF('インポート_損益計算書（部門別）'!E352="","",'インポート_損益計算書（部門別）'!E352)</f>
        <v/>
      </c>
      <c r="G352" t="str">
        <f>IF('インポート_損益計算書（部門別）'!F352="","",'インポート_損益計算書（部門別）'!F352)</f>
        <v/>
      </c>
    </row>
    <row r="353" spans="1:7">
      <c r="A353" t="str">
        <f t="shared" si="5"/>
        <v/>
      </c>
      <c r="B353" t="str">
        <f>IF('インポート_損益計算書（部門別）'!A353="","",'インポート_損益計算書（部門別）'!A353)</f>
        <v/>
      </c>
      <c r="C353" t="str">
        <f>IF('インポート_損益計算書（部門別）'!B353="","",'インポート_損益計算書（部門別）'!B353)</f>
        <v/>
      </c>
      <c r="D353" s="623" t="str">
        <f>IF('インポート_損益計算書（部門別）'!C353="","",'インポート_損益計算書（部門別）'!C353)</f>
        <v/>
      </c>
      <c r="E353" s="623" t="str">
        <f>IF('インポート_損益計算書（部門別）'!D353="","",'インポート_損益計算書（部門別）'!D353)</f>
        <v/>
      </c>
      <c r="F353" s="623" t="str">
        <f>IF('インポート_損益計算書（部門別）'!E353="","",'インポート_損益計算書（部門別）'!E353)</f>
        <v/>
      </c>
      <c r="G353" t="str">
        <f>IF('インポート_損益計算書（部門別）'!F353="","",'インポート_損益計算書（部門別）'!F353)</f>
        <v/>
      </c>
    </row>
    <row r="354" spans="1:7">
      <c r="A354" t="str">
        <f t="shared" si="5"/>
        <v/>
      </c>
      <c r="B354" t="str">
        <f>IF('インポート_損益計算書（部門別）'!A354="","",'インポート_損益計算書（部門別）'!A354)</f>
        <v/>
      </c>
      <c r="C354" t="str">
        <f>IF('インポート_損益計算書（部門別）'!B354="","",'インポート_損益計算書（部門別）'!B354)</f>
        <v/>
      </c>
      <c r="D354" s="623" t="str">
        <f>IF('インポート_損益計算書（部門別）'!C354="","",'インポート_損益計算書（部門別）'!C354)</f>
        <v/>
      </c>
      <c r="E354" s="623" t="str">
        <f>IF('インポート_損益計算書（部門別）'!D354="","",'インポート_損益計算書（部門別）'!D354)</f>
        <v/>
      </c>
      <c r="F354" s="623" t="str">
        <f>IF('インポート_損益計算書（部門別）'!E354="","",'インポート_損益計算書（部門別）'!E354)</f>
        <v/>
      </c>
      <c r="G354" t="str">
        <f>IF('インポート_損益計算書（部門別）'!F354="","",'インポート_損益計算書（部門別）'!F354)</f>
        <v/>
      </c>
    </row>
    <row r="355" spans="1:7">
      <c r="A355" t="str">
        <f t="shared" si="5"/>
        <v/>
      </c>
      <c r="B355" t="str">
        <f>IF('インポート_損益計算書（部門別）'!A355="","",'インポート_損益計算書（部門別）'!A355)</f>
        <v/>
      </c>
      <c r="C355" t="str">
        <f>IF('インポート_損益計算書（部門別）'!B355="","",'インポート_損益計算書（部門別）'!B355)</f>
        <v/>
      </c>
      <c r="D355" s="623" t="str">
        <f>IF('インポート_損益計算書（部門別）'!C355="","",'インポート_損益計算書（部門別）'!C355)</f>
        <v/>
      </c>
      <c r="E355" s="623" t="str">
        <f>IF('インポート_損益計算書（部門別）'!D355="","",'インポート_損益計算書（部門別）'!D355)</f>
        <v/>
      </c>
      <c r="F355" s="623" t="str">
        <f>IF('インポート_損益計算書（部門別）'!E355="","",'インポート_損益計算書（部門別）'!E355)</f>
        <v/>
      </c>
      <c r="G355" t="str">
        <f>IF('インポート_損益計算書（部門別）'!F355="","",'インポート_損益計算書（部門別）'!F355)</f>
        <v/>
      </c>
    </row>
    <row r="356" spans="1:7">
      <c r="A356" t="str">
        <f t="shared" si="5"/>
        <v/>
      </c>
      <c r="B356" t="str">
        <f>IF('インポート_損益計算書（部門別）'!A356="","",'インポート_損益計算書（部門別）'!A356)</f>
        <v/>
      </c>
      <c r="C356" t="str">
        <f>IF('インポート_損益計算書（部門別）'!B356="","",'インポート_損益計算書（部門別）'!B356)</f>
        <v/>
      </c>
      <c r="D356" s="623" t="str">
        <f>IF('インポート_損益計算書（部門別）'!C356="","",'インポート_損益計算書（部門別）'!C356)</f>
        <v/>
      </c>
      <c r="E356" s="623" t="str">
        <f>IF('インポート_損益計算書（部門別）'!D356="","",'インポート_損益計算書（部門別）'!D356)</f>
        <v/>
      </c>
      <c r="F356" s="623" t="str">
        <f>IF('インポート_損益計算書（部門別）'!E356="","",'インポート_損益計算書（部門別）'!E356)</f>
        <v/>
      </c>
      <c r="G356" t="str">
        <f>IF('インポート_損益計算書（部門別）'!F356="","",'インポート_損益計算書（部門別）'!F356)</f>
        <v/>
      </c>
    </row>
    <row r="357" spans="1:7">
      <c r="A357" t="str">
        <f t="shared" si="5"/>
        <v/>
      </c>
      <c r="B357" t="str">
        <f>IF('インポート_損益計算書（部門別）'!A357="","",'インポート_損益計算書（部門別）'!A357)</f>
        <v/>
      </c>
      <c r="C357" t="str">
        <f>IF('インポート_損益計算書（部門別）'!B357="","",'インポート_損益計算書（部門別）'!B357)</f>
        <v/>
      </c>
      <c r="D357" s="623" t="str">
        <f>IF('インポート_損益計算書（部門別）'!C357="","",'インポート_損益計算書（部門別）'!C357)</f>
        <v/>
      </c>
      <c r="E357" s="623" t="str">
        <f>IF('インポート_損益計算書（部門別）'!D357="","",'インポート_損益計算書（部門別）'!D357)</f>
        <v/>
      </c>
      <c r="F357" s="623" t="str">
        <f>IF('インポート_損益計算書（部門別）'!E357="","",'インポート_損益計算書（部門別）'!E357)</f>
        <v/>
      </c>
      <c r="G357" t="str">
        <f>IF('インポート_損益計算書（部門別）'!F357="","",'インポート_損益計算書（部門別）'!F357)</f>
        <v/>
      </c>
    </row>
    <row r="358" spans="1:7">
      <c r="A358" t="str">
        <f t="shared" si="5"/>
        <v/>
      </c>
      <c r="B358" t="str">
        <f>IF('インポート_損益計算書（部門別）'!A358="","",'インポート_損益計算書（部門別）'!A358)</f>
        <v/>
      </c>
      <c r="C358" t="str">
        <f>IF('インポート_損益計算書（部門別）'!B358="","",'インポート_損益計算書（部門別）'!B358)</f>
        <v/>
      </c>
      <c r="D358" s="623" t="str">
        <f>IF('インポート_損益計算書（部門別）'!C358="","",'インポート_損益計算書（部門別）'!C358)</f>
        <v/>
      </c>
      <c r="E358" s="623" t="str">
        <f>IF('インポート_損益計算書（部門別）'!D358="","",'インポート_損益計算書（部門別）'!D358)</f>
        <v/>
      </c>
      <c r="F358" s="623" t="str">
        <f>IF('インポート_損益計算書（部門別）'!E358="","",'インポート_損益計算書（部門別）'!E358)</f>
        <v/>
      </c>
      <c r="G358" t="str">
        <f>IF('インポート_損益計算書（部門別）'!F358="","",'インポート_損益計算書（部門別）'!F358)</f>
        <v/>
      </c>
    </row>
    <row r="359" spans="1:7">
      <c r="A359" t="str">
        <f t="shared" si="5"/>
        <v/>
      </c>
      <c r="B359" t="str">
        <f>IF('インポート_損益計算書（部門別）'!A359="","",'インポート_損益計算書（部門別）'!A359)</f>
        <v/>
      </c>
      <c r="C359" t="str">
        <f>IF('インポート_損益計算書（部門別）'!B359="","",'インポート_損益計算書（部門別）'!B359)</f>
        <v/>
      </c>
      <c r="D359" s="623" t="str">
        <f>IF('インポート_損益計算書（部門別）'!C359="","",'インポート_損益計算書（部門別）'!C359)</f>
        <v/>
      </c>
      <c r="E359" s="623" t="str">
        <f>IF('インポート_損益計算書（部門別）'!D359="","",'インポート_損益計算書（部門別）'!D359)</f>
        <v/>
      </c>
      <c r="F359" s="623" t="str">
        <f>IF('インポート_損益計算書（部門別）'!E359="","",'インポート_損益計算書（部門別）'!E359)</f>
        <v/>
      </c>
      <c r="G359" t="str">
        <f>IF('インポート_損益計算書（部門別）'!F359="","",'インポート_損益計算書（部門別）'!F359)</f>
        <v/>
      </c>
    </row>
    <row r="360" spans="1:7">
      <c r="A360" t="str">
        <f t="shared" si="5"/>
        <v/>
      </c>
      <c r="B360" t="str">
        <f>IF('インポート_損益計算書（部門別）'!A360="","",'インポート_損益計算書（部門別）'!A360)</f>
        <v/>
      </c>
      <c r="C360" t="str">
        <f>IF('インポート_損益計算書（部門別）'!B360="","",'インポート_損益計算書（部門別）'!B360)</f>
        <v/>
      </c>
      <c r="D360" s="623" t="str">
        <f>IF('インポート_損益計算書（部門別）'!C360="","",'インポート_損益計算書（部門別）'!C360)</f>
        <v/>
      </c>
      <c r="E360" s="623" t="str">
        <f>IF('インポート_損益計算書（部門別）'!D360="","",'インポート_損益計算書（部門別）'!D360)</f>
        <v/>
      </c>
      <c r="F360" s="623" t="str">
        <f>IF('インポート_損益計算書（部門別）'!E360="","",'インポート_損益計算書（部門別）'!E360)</f>
        <v/>
      </c>
      <c r="G360" t="str">
        <f>IF('インポート_損益計算書（部門別）'!F360="","",'インポート_損益計算書（部門別）'!F360)</f>
        <v/>
      </c>
    </row>
    <row r="361" spans="1:7">
      <c r="A361" t="str">
        <f t="shared" si="5"/>
        <v/>
      </c>
      <c r="B361" t="str">
        <f>IF('インポート_損益計算書（部門別）'!A361="","",'インポート_損益計算書（部門別）'!A361)</f>
        <v/>
      </c>
      <c r="C361" t="str">
        <f>IF('インポート_損益計算書（部門別）'!B361="","",'インポート_損益計算書（部門別）'!B361)</f>
        <v/>
      </c>
      <c r="D361" s="623" t="str">
        <f>IF('インポート_損益計算書（部門別）'!C361="","",'インポート_損益計算書（部門別）'!C361)</f>
        <v/>
      </c>
      <c r="E361" s="623" t="str">
        <f>IF('インポート_損益計算書（部門別）'!D361="","",'インポート_損益計算書（部門別）'!D361)</f>
        <v/>
      </c>
      <c r="F361" s="623" t="str">
        <f>IF('インポート_損益計算書（部門別）'!E361="","",'インポート_損益計算書（部門別）'!E361)</f>
        <v/>
      </c>
      <c r="G361" t="str">
        <f>IF('インポート_損益計算書（部門別）'!F361="","",'インポート_損益計算書（部門別）'!F361)</f>
        <v/>
      </c>
    </row>
    <row r="362" spans="1:7">
      <c r="A362" t="str">
        <f t="shared" si="5"/>
        <v/>
      </c>
      <c r="B362" t="str">
        <f>IF('インポート_損益計算書（部門別）'!A362="","",'インポート_損益計算書（部門別）'!A362)</f>
        <v/>
      </c>
      <c r="C362" t="str">
        <f>IF('インポート_損益計算書（部門別）'!B362="","",'インポート_損益計算書（部門別）'!B362)</f>
        <v/>
      </c>
      <c r="D362" s="623" t="str">
        <f>IF('インポート_損益計算書（部門別）'!C362="","",'インポート_損益計算書（部門別）'!C362)</f>
        <v/>
      </c>
      <c r="E362" s="623" t="str">
        <f>IF('インポート_損益計算書（部門別）'!D362="","",'インポート_損益計算書（部門別）'!D362)</f>
        <v/>
      </c>
      <c r="F362" s="623" t="str">
        <f>IF('インポート_損益計算書（部門別）'!E362="","",'インポート_損益計算書（部門別）'!E362)</f>
        <v/>
      </c>
      <c r="G362" t="str">
        <f>IF('インポート_損益計算書（部門別）'!F362="","",'インポート_損益計算書（部門別）'!F362)</f>
        <v/>
      </c>
    </row>
    <row r="363" spans="1:7">
      <c r="A363" t="str">
        <f t="shared" si="5"/>
        <v/>
      </c>
      <c r="B363" t="str">
        <f>IF('インポート_損益計算書（部門別）'!A363="","",'インポート_損益計算書（部門別）'!A363)</f>
        <v/>
      </c>
      <c r="C363" t="str">
        <f>IF('インポート_損益計算書（部門別）'!B363="","",'インポート_損益計算書（部門別）'!B363)</f>
        <v/>
      </c>
      <c r="D363" s="623" t="str">
        <f>IF('インポート_損益計算書（部門別）'!C363="","",'インポート_損益計算書（部門別）'!C363)</f>
        <v/>
      </c>
      <c r="E363" s="623" t="str">
        <f>IF('インポート_損益計算書（部門別）'!D363="","",'インポート_損益計算書（部門別）'!D363)</f>
        <v/>
      </c>
      <c r="F363" s="623" t="str">
        <f>IF('インポート_損益計算書（部門別）'!E363="","",'インポート_損益計算書（部門別）'!E363)</f>
        <v/>
      </c>
      <c r="G363" t="str">
        <f>IF('インポート_損益計算書（部門別）'!F363="","",'インポート_損益計算書（部門別）'!F363)</f>
        <v/>
      </c>
    </row>
    <row r="364" spans="1:7">
      <c r="A364" t="str">
        <f t="shared" si="5"/>
        <v/>
      </c>
      <c r="B364" t="str">
        <f>IF('インポート_損益計算書（部門別）'!A364="","",'インポート_損益計算書（部門別）'!A364)</f>
        <v/>
      </c>
      <c r="C364" t="str">
        <f>IF('インポート_損益計算書（部門別）'!B364="","",'インポート_損益計算書（部門別）'!B364)</f>
        <v/>
      </c>
      <c r="D364" s="623" t="str">
        <f>IF('インポート_損益計算書（部門別）'!C364="","",'インポート_損益計算書（部門別）'!C364)</f>
        <v/>
      </c>
      <c r="E364" s="623" t="str">
        <f>IF('インポート_損益計算書（部門別）'!D364="","",'インポート_損益計算書（部門別）'!D364)</f>
        <v/>
      </c>
      <c r="F364" s="623" t="str">
        <f>IF('インポート_損益計算書（部門別）'!E364="","",'インポート_損益計算書（部門別）'!E364)</f>
        <v/>
      </c>
      <c r="G364" t="str">
        <f>IF('インポート_損益計算書（部門別）'!F364="","",'インポート_損益計算書（部門別）'!F364)</f>
        <v/>
      </c>
    </row>
    <row r="365" spans="1:7">
      <c r="A365" t="str">
        <f t="shared" si="5"/>
        <v/>
      </c>
      <c r="B365" t="str">
        <f>IF('インポート_損益計算書（部門別）'!A365="","",'インポート_損益計算書（部門別）'!A365)</f>
        <v/>
      </c>
      <c r="C365" t="str">
        <f>IF('インポート_損益計算書（部門別）'!B365="","",'インポート_損益計算書（部門別）'!B365)</f>
        <v/>
      </c>
      <c r="D365" s="623" t="str">
        <f>IF('インポート_損益計算書（部門別）'!C365="","",'インポート_損益計算書（部門別）'!C365)</f>
        <v/>
      </c>
      <c r="E365" s="623" t="str">
        <f>IF('インポート_損益計算書（部門別）'!D365="","",'インポート_損益計算書（部門別）'!D365)</f>
        <v/>
      </c>
      <c r="F365" s="623" t="str">
        <f>IF('インポート_損益計算書（部門別）'!E365="","",'インポート_損益計算書（部門別）'!E365)</f>
        <v/>
      </c>
      <c r="G365" t="str">
        <f>IF('インポート_損益計算書（部門別）'!F365="","",'インポート_損益計算書（部門別）'!F365)</f>
        <v/>
      </c>
    </row>
    <row r="366" spans="1:7">
      <c r="A366" t="str">
        <f t="shared" si="5"/>
        <v/>
      </c>
      <c r="B366" t="str">
        <f>IF('インポート_損益計算書（部門別）'!A366="","",'インポート_損益計算書（部門別）'!A366)</f>
        <v/>
      </c>
      <c r="C366" t="str">
        <f>IF('インポート_損益計算書（部門別）'!B366="","",'インポート_損益計算書（部門別）'!B366)</f>
        <v/>
      </c>
      <c r="D366" s="623" t="str">
        <f>IF('インポート_損益計算書（部門別）'!C366="","",'インポート_損益計算書（部門別）'!C366)</f>
        <v/>
      </c>
      <c r="E366" s="623" t="str">
        <f>IF('インポート_損益計算書（部門別）'!D366="","",'インポート_損益計算書（部門別）'!D366)</f>
        <v/>
      </c>
      <c r="F366" s="623" t="str">
        <f>IF('インポート_損益計算書（部門別）'!E366="","",'インポート_損益計算書（部門別）'!E366)</f>
        <v/>
      </c>
      <c r="G366" t="str">
        <f>IF('インポート_損益計算書（部門別）'!F366="","",'インポート_損益計算書（部門別）'!F366)</f>
        <v/>
      </c>
    </row>
    <row r="367" spans="1:7">
      <c r="A367" t="str">
        <f t="shared" si="5"/>
        <v/>
      </c>
      <c r="B367" t="str">
        <f>IF('インポート_損益計算書（部門別）'!A367="","",'インポート_損益計算書（部門別）'!A367)</f>
        <v/>
      </c>
      <c r="C367" t="str">
        <f>IF('インポート_損益計算書（部門別）'!B367="","",'インポート_損益計算書（部門別）'!B367)</f>
        <v/>
      </c>
      <c r="D367" s="623" t="str">
        <f>IF('インポート_損益計算書（部門別）'!C367="","",'インポート_損益計算書（部門別）'!C367)</f>
        <v/>
      </c>
      <c r="E367" s="623" t="str">
        <f>IF('インポート_損益計算書（部門別）'!D367="","",'インポート_損益計算書（部門別）'!D367)</f>
        <v/>
      </c>
      <c r="F367" s="623" t="str">
        <f>IF('インポート_損益計算書（部門別）'!E367="","",'インポート_損益計算書（部門別）'!E367)</f>
        <v/>
      </c>
      <c r="G367" t="str">
        <f>IF('インポート_損益計算書（部門別）'!F367="","",'インポート_損益計算書（部門別）'!F367)</f>
        <v/>
      </c>
    </row>
    <row r="368" spans="1:7">
      <c r="A368" t="str">
        <f t="shared" si="5"/>
        <v/>
      </c>
      <c r="B368" t="str">
        <f>IF('インポート_損益計算書（部門別）'!A368="","",'インポート_損益計算書（部門別）'!A368)</f>
        <v/>
      </c>
      <c r="C368" t="str">
        <f>IF('インポート_損益計算書（部門別）'!B368="","",'インポート_損益計算書（部門別）'!B368)</f>
        <v/>
      </c>
      <c r="D368" s="623" t="str">
        <f>IF('インポート_損益計算書（部門別）'!C368="","",'インポート_損益計算書（部門別）'!C368)</f>
        <v/>
      </c>
      <c r="E368" s="623" t="str">
        <f>IF('インポート_損益計算書（部門別）'!D368="","",'インポート_損益計算書（部門別）'!D368)</f>
        <v/>
      </c>
      <c r="F368" s="623" t="str">
        <f>IF('インポート_損益計算書（部門別）'!E368="","",'インポート_損益計算書（部門別）'!E368)</f>
        <v/>
      </c>
      <c r="G368" t="str">
        <f>IF('インポート_損益計算書（部門別）'!F368="","",'インポート_損益計算書（部門別）'!F368)</f>
        <v/>
      </c>
    </row>
    <row r="369" spans="1:7">
      <c r="A369" t="str">
        <f t="shared" si="5"/>
        <v/>
      </c>
      <c r="B369" t="str">
        <f>IF('インポート_損益計算書（部門別）'!A369="","",'インポート_損益計算書（部門別）'!A369)</f>
        <v/>
      </c>
      <c r="C369" t="str">
        <f>IF('インポート_損益計算書（部門別）'!B369="","",'インポート_損益計算書（部門別）'!B369)</f>
        <v/>
      </c>
      <c r="D369" s="623" t="str">
        <f>IF('インポート_損益計算書（部門別）'!C369="","",'インポート_損益計算書（部門別）'!C369)</f>
        <v/>
      </c>
      <c r="E369" s="623" t="str">
        <f>IF('インポート_損益計算書（部門別）'!D369="","",'インポート_損益計算書（部門別）'!D369)</f>
        <v/>
      </c>
      <c r="F369" s="623" t="str">
        <f>IF('インポート_損益計算書（部門別）'!E369="","",'インポート_損益計算書（部門別）'!E369)</f>
        <v/>
      </c>
      <c r="G369" t="str">
        <f>IF('インポート_損益計算書（部門別）'!F369="","",'インポート_損益計算書（部門別）'!F369)</f>
        <v/>
      </c>
    </row>
    <row r="370" spans="1:7">
      <c r="A370" t="str">
        <f t="shared" si="5"/>
        <v/>
      </c>
      <c r="B370" t="str">
        <f>IF('インポート_損益計算書（部門別）'!A370="","",'インポート_損益計算書（部門別）'!A370)</f>
        <v/>
      </c>
      <c r="C370" t="str">
        <f>IF('インポート_損益計算書（部門別）'!B370="","",'インポート_損益計算書（部門別）'!B370)</f>
        <v/>
      </c>
      <c r="D370" s="623" t="str">
        <f>IF('インポート_損益計算書（部門別）'!C370="","",'インポート_損益計算書（部門別）'!C370)</f>
        <v/>
      </c>
      <c r="E370" s="623" t="str">
        <f>IF('インポート_損益計算書（部門別）'!D370="","",'インポート_損益計算書（部門別）'!D370)</f>
        <v/>
      </c>
      <c r="F370" s="623" t="str">
        <f>IF('インポート_損益計算書（部門別）'!E370="","",'インポート_損益計算書（部門別）'!E370)</f>
        <v/>
      </c>
      <c r="G370" t="str">
        <f>IF('インポート_損益計算書（部門別）'!F370="","",'インポート_損益計算書（部門別）'!F370)</f>
        <v/>
      </c>
    </row>
    <row r="371" spans="1:7">
      <c r="A371" t="str">
        <f t="shared" si="5"/>
        <v/>
      </c>
      <c r="B371" t="str">
        <f>IF('インポート_損益計算書（部門別）'!A371="","",'インポート_損益計算書（部門別）'!A371)</f>
        <v/>
      </c>
      <c r="C371" t="str">
        <f>IF('インポート_損益計算書（部門別）'!B371="","",'インポート_損益計算書（部門別）'!B371)</f>
        <v/>
      </c>
      <c r="D371" s="623" t="str">
        <f>IF('インポート_損益計算書（部門別）'!C371="","",'インポート_損益計算書（部門別）'!C371)</f>
        <v/>
      </c>
      <c r="E371" s="623" t="str">
        <f>IF('インポート_損益計算書（部門別）'!D371="","",'インポート_損益計算書（部門別）'!D371)</f>
        <v/>
      </c>
      <c r="F371" s="623" t="str">
        <f>IF('インポート_損益計算書（部門別）'!E371="","",'インポート_損益計算書（部門別）'!E371)</f>
        <v/>
      </c>
      <c r="G371" t="str">
        <f>IF('インポート_損益計算書（部門別）'!F371="","",'インポート_損益計算書（部門別）'!F371)</f>
        <v/>
      </c>
    </row>
    <row r="372" spans="1:7">
      <c r="A372" t="str">
        <f t="shared" si="5"/>
        <v/>
      </c>
      <c r="B372" t="str">
        <f>IF('インポート_損益計算書（部門別）'!A372="","",'インポート_損益計算書（部門別）'!A372)</f>
        <v/>
      </c>
      <c r="C372" t="str">
        <f>IF('インポート_損益計算書（部門別）'!B372="","",'インポート_損益計算書（部門別）'!B372)</f>
        <v/>
      </c>
      <c r="D372" s="623" t="str">
        <f>IF('インポート_損益計算書（部門別）'!C372="","",'インポート_損益計算書（部門別）'!C372)</f>
        <v/>
      </c>
      <c r="E372" s="623" t="str">
        <f>IF('インポート_損益計算書（部門別）'!D372="","",'インポート_損益計算書（部門別）'!D372)</f>
        <v/>
      </c>
      <c r="F372" s="623" t="str">
        <f>IF('インポート_損益計算書（部門別）'!E372="","",'インポート_損益計算書（部門別）'!E372)</f>
        <v/>
      </c>
      <c r="G372" t="str">
        <f>IF('インポート_損益計算書（部門別）'!F372="","",'インポート_損益計算書（部門別）'!F372)</f>
        <v/>
      </c>
    </row>
    <row r="373" spans="1:7">
      <c r="A373" t="str">
        <f t="shared" si="5"/>
        <v/>
      </c>
      <c r="B373" t="str">
        <f>IF('インポート_損益計算書（部門別）'!A373="","",'インポート_損益計算書（部門別）'!A373)</f>
        <v/>
      </c>
      <c r="C373" t="str">
        <f>IF('インポート_損益計算書（部門別）'!B373="","",'インポート_損益計算書（部門別）'!B373)</f>
        <v/>
      </c>
      <c r="D373" s="623" t="str">
        <f>IF('インポート_損益計算書（部門別）'!C373="","",'インポート_損益計算書（部門別）'!C373)</f>
        <v/>
      </c>
      <c r="E373" s="623" t="str">
        <f>IF('インポート_損益計算書（部門別）'!D373="","",'インポート_損益計算書（部門別）'!D373)</f>
        <v/>
      </c>
      <c r="F373" s="623" t="str">
        <f>IF('インポート_損益計算書（部門別）'!E373="","",'インポート_損益計算書（部門別）'!E373)</f>
        <v/>
      </c>
      <c r="G373" t="str">
        <f>IF('インポート_損益計算書（部門別）'!F373="","",'インポート_損益計算書（部門別）'!F373)</f>
        <v/>
      </c>
    </row>
    <row r="374" spans="1:7">
      <c r="A374" t="str">
        <f t="shared" si="5"/>
        <v/>
      </c>
      <c r="B374" t="str">
        <f>IF('インポート_損益計算書（部門別）'!A374="","",'インポート_損益計算書（部門別）'!A374)</f>
        <v/>
      </c>
      <c r="C374" t="str">
        <f>IF('インポート_損益計算書（部門別）'!B374="","",'インポート_損益計算書（部門別）'!B374)</f>
        <v/>
      </c>
      <c r="D374" s="623" t="str">
        <f>IF('インポート_損益計算書（部門別）'!C374="","",'インポート_損益計算書（部門別）'!C374)</f>
        <v/>
      </c>
      <c r="E374" s="623" t="str">
        <f>IF('インポート_損益計算書（部門別）'!D374="","",'インポート_損益計算書（部門別）'!D374)</f>
        <v/>
      </c>
      <c r="F374" s="623" t="str">
        <f>IF('インポート_損益計算書（部門別）'!E374="","",'インポート_損益計算書（部門別）'!E374)</f>
        <v/>
      </c>
      <c r="G374" t="str">
        <f>IF('インポート_損益計算書（部門別）'!F374="","",'インポート_損益計算書（部門別）'!F374)</f>
        <v/>
      </c>
    </row>
    <row r="375" spans="1:7">
      <c r="A375" t="str">
        <f t="shared" si="5"/>
        <v/>
      </c>
      <c r="B375" t="str">
        <f>IF('インポート_損益計算書（部門別）'!A375="","",'インポート_損益計算書（部門別）'!A375)</f>
        <v/>
      </c>
      <c r="C375" t="str">
        <f>IF('インポート_損益計算書（部門別）'!B375="","",'インポート_損益計算書（部門別）'!B375)</f>
        <v/>
      </c>
      <c r="D375" s="623" t="str">
        <f>IF('インポート_損益計算書（部門別）'!C375="","",'インポート_損益計算書（部門別）'!C375)</f>
        <v/>
      </c>
      <c r="E375" s="623" t="str">
        <f>IF('インポート_損益計算書（部門別）'!D375="","",'インポート_損益計算書（部門別）'!D375)</f>
        <v/>
      </c>
      <c r="F375" s="623" t="str">
        <f>IF('インポート_損益計算書（部門別）'!E375="","",'インポート_損益計算書（部門別）'!E375)</f>
        <v/>
      </c>
      <c r="G375" t="str">
        <f>IF('インポート_損益計算書（部門別）'!F375="","",'インポート_損益計算書（部門別）'!F375)</f>
        <v/>
      </c>
    </row>
    <row r="376" spans="1:7">
      <c r="A376" t="str">
        <f t="shared" si="5"/>
        <v/>
      </c>
      <c r="B376" t="str">
        <f>IF('インポート_損益計算書（部門別）'!A376="","",'インポート_損益計算書（部門別）'!A376)</f>
        <v/>
      </c>
      <c r="C376" t="str">
        <f>IF('インポート_損益計算書（部門別）'!B376="","",'インポート_損益計算書（部門別）'!B376)</f>
        <v/>
      </c>
      <c r="D376" s="623" t="str">
        <f>IF('インポート_損益計算書（部門別）'!C376="","",'インポート_損益計算書（部門別）'!C376)</f>
        <v/>
      </c>
      <c r="E376" s="623" t="str">
        <f>IF('インポート_損益計算書（部門別）'!D376="","",'インポート_損益計算書（部門別）'!D376)</f>
        <v/>
      </c>
      <c r="F376" s="623" t="str">
        <f>IF('インポート_損益計算書（部門別）'!E376="","",'インポート_損益計算書（部門別）'!E376)</f>
        <v/>
      </c>
      <c r="G376" t="str">
        <f>IF('インポート_損益計算書（部門別）'!F376="","",'インポート_損益計算書（部門別）'!F376)</f>
        <v/>
      </c>
    </row>
    <row r="377" spans="1:7">
      <c r="A377" t="str">
        <f t="shared" si="5"/>
        <v/>
      </c>
      <c r="B377" t="str">
        <f>IF('インポート_損益計算書（部門別）'!A377="","",'インポート_損益計算書（部門別）'!A377)</f>
        <v/>
      </c>
      <c r="C377" t="str">
        <f>IF('インポート_損益計算書（部門別）'!B377="","",'インポート_損益計算書（部門別）'!B377)</f>
        <v/>
      </c>
      <c r="D377" s="623" t="str">
        <f>IF('インポート_損益計算書（部門別）'!C377="","",'インポート_損益計算書（部門別）'!C377)</f>
        <v/>
      </c>
      <c r="E377" s="623" t="str">
        <f>IF('インポート_損益計算書（部門別）'!D377="","",'インポート_損益計算書（部門別）'!D377)</f>
        <v/>
      </c>
      <c r="F377" s="623" t="str">
        <f>IF('インポート_損益計算書（部門別）'!E377="","",'インポート_損益計算書（部門別）'!E377)</f>
        <v/>
      </c>
      <c r="G377" t="str">
        <f>IF('インポート_損益計算書（部門別）'!F377="","",'インポート_損益計算書（部門別）'!F377)</f>
        <v/>
      </c>
    </row>
    <row r="378" spans="1:7">
      <c r="A378" t="str">
        <f t="shared" si="5"/>
        <v/>
      </c>
      <c r="B378" t="str">
        <f>IF('インポート_損益計算書（部門別）'!A378="","",'インポート_損益計算書（部門別）'!A378)</f>
        <v/>
      </c>
      <c r="C378" t="str">
        <f>IF('インポート_損益計算書（部門別）'!B378="","",'インポート_損益計算書（部門別）'!B378)</f>
        <v/>
      </c>
      <c r="D378" s="623" t="str">
        <f>IF('インポート_損益計算書（部門別）'!C378="","",'インポート_損益計算書（部門別）'!C378)</f>
        <v/>
      </c>
      <c r="E378" s="623" t="str">
        <f>IF('インポート_損益計算書（部門別）'!D378="","",'インポート_損益計算書（部門別）'!D378)</f>
        <v/>
      </c>
      <c r="F378" s="623" t="str">
        <f>IF('インポート_損益計算書（部門別）'!E378="","",'インポート_損益計算書（部門別）'!E378)</f>
        <v/>
      </c>
      <c r="G378" t="str">
        <f>IF('インポート_損益計算書（部門別）'!F378="","",'インポート_損益計算書（部門別）'!F378)</f>
        <v/>
      </c>
    </row>
    <row r="379" spans="1:7">
      <c r="A379" t="str">
        <f t="shared" si="5"/>
        <v/>
      </c>
      <c r="B379" t="str">
        <f>IF('インポート_損益計算書（部門別）'!A379="","",'インポート_損益計算書（部門別）'!A379)</f>
        <v/>
      </c>
      <c r="C379" t="str">
        <f>IF('インポート_損益計算書（部門別）'!B379="","",'インポート_損益計算書（部門別）'!B379)</f>
        <v/>
      </c>
      <c r="D379" s="623" t="str">
        <f>IF('インポート_損益計算書（部門別）'!C379="","",'インポート_損益計算書（部門別）'!C379)</f>
        <v/>
      </c>
      <c r="E379" s="623" t="str">
        <f>IF('インポート_損益計算書（部門別）'!D379="","",'インポート_損益計算書（部門別）'!D379)</f>
        <v/>
      </c>
      <c r="F379" s="623" t="str">
        <f>IF('インポート_損益計算書（部門別）'!E379="","",'インポート_損益計算書（部門別）'!E379)</f>
        <v/>
      </c>
      <c r="G379" t="str">
        <f>IF('インポート_損益計算書（部門別）'!F379="","",'インポート_損益計算書（部門別）'!F379)</f>
        <v/>
      </c>
    </row>
    <row r="380" spans="1:7">
      <c r="A380" t="str">
        <f t="shared" si="5"/>
        <v/>
      </c>
      <c r="B380" t="str">
        <f>IF('インポート_損益計算書（部門別）'!A380="","",'インポート_損益計算書（部門別）'!A380)</f>
        <v/>
      </c>
      <c r="C380" t="str">
        <f>IF('インポート_損益計算書（部門別）'!B380="","",'インポート_損益計算書（部門別）'!B380)</f>
        <v/>
      </c>
      <c r="D380" s="623" t="str">
        <f>IF('インポート_損益計算書（部門別）'!C380="","",'インポート_損益計算書（部門別）'!C380)</f>
        <v/>
      </c>
      <c r="E380" s="623" t="str">
        <f>IF('インポート_損益計算書（部門別）'!D380="","",'インポート_損益計算書（部門別）'!D380)</f>
        <v/>
      </c>
      <c r="F380" s="623" t="str">
        <f>IF('インポート_損益計算書（部門別）'!E380="","",'インポート_損益計算書（部門別）'!E380)</f>
        <v/>
      </c>
      <c r="G380" t="str">
        <f>IF('インポート_損益計算書（部門別）'!F380="","",'インポート_損益計算書（部門別）'!F380)</f>
        <v/>
      </c>
    </row>
    <row r="381" spans="1:7">
      <c r="A381" t="str">
        <f t="shared" si="5"/>
        <v/>
      </c>
      <c r="B381" t="str">
        <f>IF('インポート_損益計算書（部門別）'!A381="","",'インポート_損益計算書（部門別）'!A381)</f>
        <v/>
      </c>
      <c r="C381" t="str">
        <f>IF('インポート_損益計算書（部門別）'!B381="","",'インポート_損益計算書（部門別）'!B381)</f>
        <v/>
      </c>
      <c r="D381" s="623" t="str">
        <f>IF('インポート_損益計算書（部門別）'!C381="","",'インポート_損益計算書（部門別）'!C381)</f>
        <v/>
      </c>
      <c r="E381" s="623" t="str">
        <f>IF('インポート_損益計算書（部門別）'!D381="","",'インポート_損益計算書（部門別）'!D381)</f>
        <v/>
      </c>
      <c r="F381" s="623" t="str">
        <f>IF('インポート_損益計算書（部門別）'!E381="","",'インポート_損益計算書（部門別）'!E381)</f>
        <v/>
      </c>
      <c r="G381" t="str">
        <f>IF('インポート_損益計算書（部門別）'!F381="","",'インポート_損益計算書（部門別）'!F381)</f>
        <v/>
      </c>
    </row>
    <row r="382" spans="1:7">
      <c r="A382" t="str">
        <f t="shared" si="5"/>
        <v/>
      </c>
      <c r="B382" t="str">
        <f>IF('インポート_損益計算書（部門別）'!A382="","",'インポート_損益計算書（部門別）'!A382)</f>
        <v/>
      </c>
      <c r="C382" t="str">
        <f>IF('インポート_損益計算書（部門別）'!B382="","",'インポート_損益計算書（部門別）'!B382)</f>
        <v/>
      </c>
      <c r="D382" s="623" t="str">
        <f>IF('インポート_損益計算書（部門別）'!C382="","",'インポート_損益計算書（部門別）'!C382)</f>
        <v/>
      </c>
      <c r="E382" s="623" t="str">
        <f>IF('インポート_損益計算書（部門別）'!D382="","",'インポート_損益計算書（部門別）'!D382)</f>
        <v/>
      </c>
      <c r="F382" s="623" t="str">
        <f>IF('インポート_損益計算書（部門別）'!E382="","",'インポート_損益計算書（部門別）'!E382)</f>
        <v/>
      </c>
      <c r="G382" t="str">
        <f>IF('インポート_損益計算書（部門別）'!F382="","",'インポート_損益計算書（部門別）'!F382)</f>
        <v/>
      </c>
    </row>
    <row r="383" spans="1:7">
      <c r="A383" t="str">
        <f t="shared" si="5"/>
        <v/>
      </c>
      <c r="B383" t="str">
        <f>IF('インポート_損益計算書（部門別）'!A383="","",'インポート_損益計算書（部門別）'!A383)</f>
        <v/>
      </c>
      <c r="C383" t="str">
        <f>IF('インポート_損益計算書（部門別）'!B383="","",'インポート_損益計算書（部門別）'!B383)</f>
        <v/>
      </c>
      <c r="D383" s="623" t="str">
        <f>IF('インポート_損益計算書（部門別）'!C383="","",'インポート_損益計算書（部門別）'!C383)</f>
        <v/>
      </c>
      <c r="E383" s="623" t="str">
        <f>IF('インポート_損益計算書（部門別）'!D383="","",'インポート_損益計算書（部門別）'!D383)</f>
        <v/>
      </c>
      <c r="F383" s="623" t="str">
        <f>IF('インポート_損益計算書（部門別）'!E383="","",'インポート_損益計算書（部門別）'!E383)</f>
        <v/>
      </c>
      <c r="G383" t="str">
        <f>IF('インポート_損益計算書（部門別）'!F383="","",'インポート_損益計算書（部門別）'!F383)</f>
        <v/>
      </c>
    </row>
    <row r="384" spans="1:7">
      <c r="A384" t="str">
        <f t="shared" si="5"/>
        <v/>
      </c>
      <c r="B384" t="str">
        <f>IF('インポート_損益計算書（部門別）'!A384="","",'インポート_損益計算書（部門別）'!A384)</f>
        <v/>
      </c>
      <c r="C384" t="str">
        <f>IF('インポート_損益計算書（部門別）'!B384="","",'インポート_損益計算書（部門別）'!B384)</f>
        <v/>
      </c>
      <c r="D384" s="623" t="str">
        <f>IF('インポート_損益計算書（部門別）'!C384="","",'インポート_損益計算書（部門別）'!C384)</f>
        <v/>
      </c>
      <c r="E384" s="623" t="str">
        <f>IF('インポート_損益計算書（部門別）'!D384="","",'インポート_損益計算書（部門別）'!D384)</f>
        <v/>
      </c>
      <c r="F384" s="623" t="str">
        <f>IF('インポート_損益計算書（部門別）'!E384="","",'インポート_損益計算書（部門別）'!E384)</f>
        <v/>
      </c>
      <c r="G384" t="str">
        <f>IF('インポート_損益計算書（部門別）'!F384="","",'インポート_損益計算書（部門別）'!F384)</f>
        <v/>
      </c>
    </row>
    <row r="385" spans="1:7">
      <c r="A385" t="str">
        <f t="shared" si="5"/>
        <v/>
      </c>
      <c r="B385" t="str">
        <f>IF('インポート_損益計算書（部門別）'!A385="","",'インポート_損益計算書（部門別）'!A385)</f>
        <v/>
      </c>
      <c r="C385" t="str">
        <f>IF('インポート_損益計算書（部門別）'!B385="","",'インポート_損益計算書（部門別）'!B385)</f>
        <v/>
      </c>
      <c r="D385" s="623" t="str">
        <f>IF('インポート_損益計算書（部門別）'!C385="","",'インポート_損益計算書（部門別）'!C385)</f>
        <v/>
      </c>
      <c r="E385" s="623" t="str">
        <f>IF('インポート_損益計算書（部門別）'!D385="","",'インポート_損益計算書（部門別）'!D385)</f>
        <v/>
      </c>
      <c r="F385" s="623" t="str">
        <f>IF('インポート_損益計算書（部門別）'!E385="","",'インポート_損益計算書（部門別）'!E385)</f>
        <v/>
      </c>
      <c r="G385" t="str">
        <f>IF('インポート_損益計算書（部門別）'!F385="","",'インポート_損益計算書（部門別）'!F385)</f>
        <v/>
      </c>
    </row>
    <row r="386" spans="1:7">
      <c r="A386" t="str">
        <f t="shared" si="5"/>
        <v/>
      </c>
      <c r="B386" t="str">
        <f>IF('インポート_損益計算書（部門別）'!A386="","",'インポート_損益計算書（部門別）'!A386)</f>
        <v/>
      </c>
      <c r="C386" t="str">
        <f>IF('インポート_損益計算書（部門別）'!B386="","",'インポート_損益計算書（部門別）'!B386)</f>
        <v/>
      </c>
      <c r="D386" s="623" t="str">
        <f>IF('インポート_損益計算書（部門別）'!C386="","",'インポート_損益計算書（部門別）'!C386)</f>
        <v/>
      </c>
      <c r="E386" s="623" t="str">
        <f>IF('インポート_損益計算書（部門別）'!D386="","",'インポート_損益計算書（部門別）'!D386)</f>
        <v/>
      </c>
      <c r="F386" s="623" t="str">
        <f>IF('インポート_損益計算書（部門別）'!E386="","",'インポート_損益計算書（部門別）'!E386)</f>
        <v/>
      </c>
      <c r="G386" t="str">
        <f>IF('インポート_損益計算書（部門別）'!F386="","",'インポート_損益計算書（部門別）'!F386)</f>
        <v/>
      </c>
    </row>
    <row r="387" spans="1:7">
      <c r="A387" t="str">
        <f t="shared" ref="A387:A450" si="6">CONCATENATE(B387,C387)</f>
        <v/>
      </c>
      <c r="B387" t="str">
        <f>IF('インポート_損益計算書（部門別）'!A387="","",'インポート_損益計算書（部門別）'!A387)</f>
        <v/>
      </c>
      <c r="C387" t="str">
        <f>IF('インポート_損益計算書（部門別）'!B387="","",'インポート_損益計算書（部門別）'!B387)</f>
        <v/>
      </c>
      <c r="D387" s="623" t="str">
        <f>IF('インポート_損益計算書（部門別）'!C387="","",'インポート_損益計算書（部門別）'!C387)</f>
        <v/>
      </c>
      <c r="E387" s="623" t="str">
        <f>IF('インポート_損益計算書（部門別）'!D387="","",'インポート_損益計算書（部門別）'!D387)</f>
        <v/>
      </c>
      <c r="F387" s="623" t="str">
        <f>IF('インポート_損益計算書（部門別）'!E387="","",'インポート_損益計算書（部門別）'!E387)</f>
        <v/>
      </c>
      <c r="G387" t="str">
        <f>IF('インポート_損益計算書（部門別）'!F387="","",'インポート_損益計算書（部門別）'!F387)</f>
        <v/>
      </c>
    </row>
    <row r="388" spans="1:7">
      <c r="A388" t="str">
        <f t="shared" si="6"/>
        <v/>
      </c>
      <c r="B388" t="str">
        <f>IF('インポート_損益計算書（部門別）'!A388="","",'インポート_損益計算書（部門別）'!A388)</f>
        <v/>
      </c>
      <c r="C388" t="str">
        <f>IF('インポート_損益計算書（部門別）'!B388="","",'インポート_損益計算書（部門別）'!B388)</f>
        <v/>
      </c>
      <c r="D388" s="623" t="str">
        <f>IF('インポート_損益計算書（部門別）'!C388="","",'インポート_損益計算書（部門別）'!C388)</f>
        <v/>
      </c>
      <c r="E388" s="623" t="str">
        <f>IF('インポート_損益計算書（部門別）'!D388="","",'インポート_損益計算書（部門別）'!D388)</f>
        <v/>
      </c>
      <c r="F388" s="623" t="str">
        <f>IF('インポート_損益計算書（部門別）'!E388="","",'インポート_損益計算書（部門別）'!E388)</f>
        <v/>
      </c>
      <c r="G388" t="str">
        <f>IF('インポート_損益計算書（部門別）'!F388="","",'インポート_損益計算書（部門別）'!F388)</f>
        <v/>
      </c>
    </row>
    <row r="389" spans="1:7">
      <c r="A389" t="str">
        <f t="shared" si="6"/>
        <v/>
      </c>
      <c r="B389" t="str">
        <f>IF('インポート_損益計算書（部門別）'!A389="","",'インポート_損益計算書（部門別）'!A389)</f>
        <v/>
      </c>
      <c r="C389" t="str">
        <f>IF('インポート_損益計算書（部門別）'!B389="","",'インポート_損益計算書（部門別）'!B389)</f>
        <v/>
      </c>
      <c r="D389" s="623" t="str">
        <f>IF('インポート_損益計算書（部門別）'!C389="","",'インポート_損益計算書（部門別）'!C389)</f>
        <v/>
      </c>
      <c r="E389" s="623" t="str">
        <f>IF('インポート_損益計算書（部門別）'!D389="","",'インポート_損益計算書（部門別）'!D389)</f>
        <v/>
      </c>
      <c r="F389" s="623" t="str">
        <f>IF('インポート_損益計算書（部門別）'!E389="","",'インポート_損益計算書（部門別）'!E389)</f>
        <v/>
      </c>
      <c r="G389" t="str">
        <f>IF('インポート_損益計算書（部門別）'!F389="","",'インポート_損益計算書（部門別）'!F389)</f>
        <v/>
      </c>
    </row>
    <row r="390" spans="1:7">
      <c r="A390" t="str">
        <f t="shared" si="6"/>
        <v/>
      </c>
      <c r="B390" t="str">
        <f>IF('インポート_損益計算書（部門別）'!A390="","",'インポート_損益計算書（部門別）'!A390)</f>
        <v/>
      </c>
      <c r="C390" t="str">
        <f>IF('インポート_損益計算書（部門別）'!B390="","",'インポート_損益計算書（部門別）'!B390)</f>
        <v/>
      </c>
      <c r="D390" s="623" t="str">
        <f>IF('インポート_損益計算書（部門別）'!C390="","",'インポート_損益計算書（部門別）'!C390)</f>
        <v/>
      </c>
      <c r="E390" s="623" t="str">
        <f>IF('インポート_損益計算書（部門別）'!D390="","",'インポート_損益計算書（部門別）'!D390)</f>
        <v/>
      </c>
      <c r="F390" s="623" t="str">
        <f>IF('インポート_損益計算書（部門別）'!E390="","",'インポート_損益計算書（部門別）'!E390)</f>
        <v/>
      </c>
      <c r="G390" t="str">
        <f>IF('インポート_損益計算書（部門別）'!F390="","",'インポート_損益計算書（部門別）'!F390)</f>
        <v/>
      </c>
    </row>
    <row r="391" spans="1:7">
      <c r="A391" t="str">
        <f t="shared" si="6"/>
        <v/>
      </c>
      <c r="B391" t="str">
        <f>IF('インポート_損益計算書（部門別）'!A391="","",'インポート_損益計算書（部門別）'!A391)</f>
        <v/>
      </c>
      <c r="C391" t="str">
        <f>IF('インポート_損益計算書（部門別）'!B391="","",'インポート_損益計算書（部門別）'!B391)</f>
        <v/>
      </c>
      <c r="D391" s="623" t="str">
        <f>IF('インポート_損益計算書（部門別）'!C391="","",'インポート_損益計算書（部門別）'!C391)</f>
        <v/>
      </c>
      <c r="E391" s="623" t="str">
        <f>IF('インポート_損益計算書（部門別）'!D391="","",'インポート_損益計算書（部門別）'!D391)</f>
        <v/>
      </c>
      <c r="F391" s="623" t="str">
        <f>IF('インポート_損益計算書（部門別）'!E391="","",'インポート_損益計算書（部門別）'!E391)</f>
        <v/>
      </c>
      <c r="G391" t="str">
        <f>IF('インポート_損益計算書（部門別）'!F391="","",'インポート_損益計算書（部門別）'!F391)</f>
        <v/>
      </c>
    </row>
    <row r="392" spans="1:7">
      <c r="A392" t="str">
        <f t="shared" si="6"/>
        <v/>
      </c>
      <c r="B392" t="str">
        <f>IF('インポート_損益計算書（部門別）'!A392="","",'インポート_損益計算書（部門別）'!A392)</f>
        <v/>
      </c>
      <c r="C392" t="str">
        <f>IF('インポート_損益計算書（部門別）'!B392="","",'インポート_損益計算書（部門別）'!B392)</f>
        <v/>
      </c>
      <c r="D392" s="623" t="str">
        <f>IF('インポート_損益計算書（部門別）'!C392="","",'インポート_損益計算書（部門別）'!C392)</f>
        <v/>
      </c>
      <c r="E392" s="623" t="str">
        <f>IF('インポート_損益計算書（部門別）'!D392="","",'インポート_損益計算書（部門別）'!D392)</f>
        <v/>
      </c>
      <c r="F392" s="623" t="str">
        <f>IF('インポート_損益計算書（部門別）'!E392="","",'インポート_損益計算書（部門別）'!E392)</f>
        <v/>
      </c>
      <c r="G392" t="str">
        <f>IF('インポート_損益計算書（部門別）'!F392="","",'インポート_損益計算書（部門別）'!F392)</f>
        <v/>
      </c>
    </row>
    <row r="393" spans="1:7">
      <c r="A393" t="str">
        <f t="shared" si="6"/>
        <v/>
      </c>
      <c r="B393" t="str">
        <f>IF('インポート_損益計算書（部門別）'!A393="","",'インポート_損益計算書（部門別）'!A393)</f>
        <v/>
      </c>
      <c r="C393" t="str">
        <f>IF('インポート_損益計算書（部門別）'!B393="","",'インポート_損益計算書（部門別）'!B393)</f>
        <v/>
      </c>
      <c r="D393" s="623" t="str">
        <f>IF('インポート_損益計算書（部門別）'!C393="","",'インポート_損益計算書（部門別）'!C393)</f>
        <v/>
      </c>
      <c r="E393" s="623" t="str">
        <f>IF('インポート_損益計算書（部門別）'!D393="","",'インポート_損益計算書（部門別）'!D393)</f>
        <v/>
      </c>
      <c r="F393" s="623" t="str">
        <f>IF('インポート_損益計算書（部門別）'!E393="","",'インポート_損益計算書（部門別）'!E393)</f>
        <v/>
      </c>
      <c r="G393" t="str">
        <f>IF('インポート_損益計算書（部門別）'!F393="","",'インポート_損益計算書（部門別）'!F393)</f>
        <v/>
      </c>
    </row>
    <row r="394" spans="1:7">
      <c r="A394" t="str">
        <f t="shared" si="6"/>
        <v/>
      </c>
      <c r="B394" t="str">
        <f>IF('インポート_損益計算書（部門別）'!A394="","",'インポート_損益計算書（部門別）'!A394)</f>
        <v/>
      </c>
      <c r="C394" t="str">
        <f>IF('インポート_損益計算書（部門別）'!B394="","",'インポート_損益計算書（部門別）'!B394)</f>
        <v/>
      </c>
      <c r="D394" s="623" t="str">
        <f>IF('インポート_損益計算書（部門別）'!C394="","",'インポート_損益計算書（部門別）'!C394)</f>
        <v/>
      </c>
      <c r="E394" s="623" t="str">
        <f>IF('インポート_損益計算書（部門別）'!D394="","",'インポート_損益計算書（部門別）'!D394)</f>
        <v/>
      </c>
      <c r="F394" s="623" t="str">
        <f>IF('インポート_損益計算書（部門別）'!E394="","",'インポート_損益計算書（部門別）'!E394)</f>
        <v/>
      </c>
      <c r="G394" t="str">
        <f>IF('インポート_損益計算書（部門別）'!F394="","",'インポート_損益計算書（部門別）'!F394)</f>
        <v/>
      </c>
    </row>
    <row r="395" spans="1:7">
      <c r="A395" t="str">
        <f t="shared" si="6"/>
        <v/>
      </c>
      <c r="B395" t="str">
        <f>IF('インポート_損益計算書（部門別）'!A395="","",'インポート_損益計算書（部門別）'!A395)</f>
        <v/>
      </c>
      <c r="C395" t="str">
        <f>IF('インポート_損益計算書（部門別）'!B395="","",'インポート_損益計算書（部門別）'!B395)</f>
        <v/>
      </c>
      <c r="D395" s="623" t="str">
        <f>IF('インポート_損益計算書（部門別）'!C395="","",'インポート_損益計算書（部門別）'!C395)</f>
        <v/>
      </c>
      <c r="E395" s="623" t="str">
        <f>IF('インポート_損益計算書（部門別）'!D395="","",'インポート_損益計算書（部門別）'!D395)</f>
        <v/>
      </c>
      <c r="F395" s="623" t="str">
        <f>IF('インポート_損益計算書（部門別）'!E395="","",'インポート_損益計算書（部門別）'!E395)</f>
        <v/>
      </c>
      <c r="G395" t="str">
        <f>IF('インポート_損益計算書（部門別）'!F395="","",'インポート_損益計算書（部門別）'!F395)</f>
        <v/>
      </c>
    </row>
    <row r="396" spans="1:7">
      <c r="A396" t="str">
        <f t="shared" si="6"/>
        <v/>
      </c>
      <c r="B396" t="str">
        <f>IF('インポート_損益計算書（部門別）'!A396="","",'インポート_損益計算書（部門別）'!A396)</f>
        <v/>
      </c>
      <c r="C396" t="str">
        <f>IF('インポート_損益計算書（部門別）'!B396="","",'インポート_損益計算書（部門別）'!B396)</f>
        <v/>
      </c>
      <c r="D396" s="623" t="str">
        <f>IF('インポート_損益計算書（部門別）'!C396="","",'インポート_損益計算書（部門別）'!C396)</f>
        <v/>
      </c>
      <c r="E396" s="623" t="str">
        <f>IF('インポート_損益計算書（部門別）'!D396="","",'インポート_損益計算書（部門別）'!D396)</f>
        <v/>
      </c>
      <c r="F396" s="623" t="str">
        <f>IF('インポート_損益計算書（部門別）'!E396="","",'インポート_損益計算書（部門別）'!E396)</f>
        <v/>
      </c>
      <c r="G396" t="str">
        <f>IF('インポート_損益計算書（部門別）'!F396="","",'インポート_損益計算書（部門別）'!F396)</f>
        <v/>
      </c>
    </row>
    <row r="397" spans="1:7">
      <c r="A397" t="str">
        <f t="shared" si="6"/>
        <v/>
      </c>
      <c r="B397" t="str">
        <f>IF('インポート_損益計算書（部門別）'!A397="","",'インポート_損益計算書（部門別）'!A397)</f>
        <v/>
      </c>
      <c r="C397" t="str">
        <f>IF('インポート_損益計算書（部門別）'!B397="","",'インポート_損益計算書（部門別）'!B397)</f>
        <v/>
      </c>
      <c r="D397" s="623" t="str">
        <f>IF('インポート_損益計算書（部門別）'!C397="","",'インポート_損益計算書（部門別）'!C397)</f>
        <v/>
      </c>
      <c r="E397" s="623" t="str">
        <f>IF('インポート_損益計算書（部門別）'!D397="","",'インポート_損益計算書（部門別）'!D397)</f>
        <v/>
      </c>
      <c r="F397" s="623" t="str">
        <f>IF('インポート_損益計算書（部門別）'!E397="","",'インポート_損益計算書（部門別）'!E397)</f>
        <v/>
      </c>
      <c r="G397" t="str">
        <f>IF('インポート_損益計算書（部門別）'!F397="","",'インポート_損益計算書（部門別）'!F397)</f>
        <v/>
      </c>
    </row>
    <row r="398" spans="1:7">
      <c r="A398" t="str">
        <f t="shared" si="6"/>
        <v/>
      </c>
      <c r="B398" t="str">
        <f>IF('インポート_損益計算書（部門別）'!A398="","",'インポート_損益計算書（部門別）'!A398)</f>
        <v/>
      </c>
      <c r="C398" t="str">
        <f>IF('インポート_損益計算書（部門別）'!B398="","",'インポート_損益計算書（部門別）'!B398)</f>
        <v/>
      </c>
      <c r="D398" s="623" t="str">
        <f>IF('インポート_損益計算書（部門別）'!C398="","",'インポート_損益計算書（部門別）'!C398)</f>
        <v/>
      </c>
      <c r="E398" s="623" t="str">
        <f>IF('インポート_損益計算書（部門別）'!D398="","",'インポート_損益計算書（部門別）'!D398)</f>
        <v/>
      </c>
      <c r="F398" s="623" t="str">
        <f>IF('インポート_損益計算書（部門別）'!E398="","",'インポート_損益計算書（部門別）'!E398)</f>
        <v/>
      </c>
      <c r="G398" t="str">
        <f>IF('インポート_損益計算書（部門別）'!F398="","",'インポート_損益計算書（部門別）'!F398)</f>
        <v/>
      </c>
    </row>
    <row r="399" spans="1:7">
      <c r="A399" t="str">
        <f t="shared" si="6"/>
        <v/>
      </c>
      <c r="B399" t="str">
        <f>IF('インポート_損益計算書（部門別）'!A399="","",'インポート_損益計算書（部門別）'!A399)</f>
        <v/>
      </c>
      <c r="C399" t="str">
        <f>IF('インポート_損益計算書（部門別）'!B399="","",'インポート_損益計算書（部門別）'!B399)</f>
        <v/>
      </c>
      <c r="D399" s="623" t="str">
        <f>IF('インポート_損益計算書（部門別）'!C399="","",'インポート_損益計算書（部門別）'!C399)</f>
        <v/>
      </c>
      <c r="E399" s="623" t="str">
        <f>IF('インポート_損益計算書（部門別）'!D399="","",'インポート_損益計算書（部門別）'!D399)</f>
        <v/>
      </c>
      <c r="F399" s="623" t="str">
        <f>IF('インポート_損益計算書（部門別）'!E399="","",'インポート_損益計算書（部門別）'!E399)</f>
        <v/>
      </c>
      <c r="G399" t="str">
        <f>IF('インポート_損益計算書（部門別）'!F399="","",'インポート_損益計算書（部門別）'!F399)</f>
        <v/>
      </c>
    </row>
    <row r="400" spans="1:7">
      <c r="A400" t="str">
        <f t="shared" si="6"/>
        <v/>
      </c>
      <c r="B400" t="str">
        <f>IF('インポート_損益計算書（部門別）'!A400="","",'インポート_損益計算書（部門別）'!A400)</f>
        <v/>
      </c>
      <c r="C400" t="str">
        <f>IF('インポート_損益計算書（部門別）'!B400="","",'インポート_損益計算書（部門別）'!B400)</f>
        <v/>
      </c>
      <c r="D400" s="623" t="str">
        <f>IF('インポート_損益計算書（部門別）'!C400="","",'インポート_損益計算書（部門別）'!C400)</f>
        <v/>
      </c>
      <c r="E400" s="623" t="str">
        <f>IF('インポート_損益計算書（部門別）'!D400="","",'インポート_損益計算書（部門別）'!D400)</f>
        <v/>
      </c>
      <c r="F400" s="623" t="str">
        <f>IF('インポート_損益計算書（部門別）'!E400="","",'インポート_損益計算書（部門別）'!E400)</f>
        <v/>
      </c>
      <c r="G400" t="str">
        <f>IF('インポート_損益計算書（部門別）'!F400="","",'インポート_損益計算書（部門別）'!F400)</f>
        <v/>
      </c>
    </row>
    <row r="401" spans="1:7">
      <c r="A401" t="str">
        <f t="shared" si="6"/>
        <v/>
      </c>
      <c r="B401" t="str">
        <f>IF('インポート_損益計算書（部門別）'!A401="","",'インポート_損益計算書（部門別）'!A401)</f>
        <v/>
      </c>
      <c r="C401" t="str">
        <f>IF('インポート_損益計算書（部門別）'!B401="","",'インポート_損益計算書（部門別）'!B401)</f>
        <v/>
      </c>
      <c r="D401" s="623" t="str">
        <f>IF('インポート_損益計算書（部門別）'!C401="","",'インポート_損益計算書（部門別）'!C401)</f>
        <v/>
      </c>
      <c r="E401" s="623" t="str">
        <f>IF('インポート_損益計算書（部門別）'!D401="","",'インポート_損益計算書（部門別）'!D401)</f>
        <v/>
      </c>
      <c r="F401" s="623" t="str">
        <f>IF('インポート_損益計算書（部門別）'!E401="","",'インポート_損益計算書（部門別）'!E401)</f>
        <v/>
      </c>
      <c r="G401" t="str">
        <f>IF('インポート_損益計算書（部門別）'!F401="","",'インポート_損益計算書（部門別）'!F401)</f>
        <v/>
      </c>
    </row>
    <row r="402" spans="1:7">
      <c r="A402" t="str">
        <f t="shared" si="6"/>
        <v/>
      </c>
      <c r="B402" t="str">
        <f>IF('インポート_損益計算書（部門別）'!A402="","",'インポート_損益計算書（部門別）'!A402)</f>
        <v/>
      </c>
      <c r="C402" t="str">
        <f>IF('インポート_損益計算書（部門別）'!B402="","",'インポート_損益計算書（部門別）'!B402)</f>
        <v/>
      </c>
      <c r="D402" s="623" t="str">
        <f>IF('インポート_損益計算書（部門別）'!C402="","",'インポート_損益計算書（部門別）'!C402)</f>
        <v/>
      </c>
      <c r="E402" s="623" t="str">
        <f>IF('インポート_損益計算書（部門別）'!D402="","",'インポート_損益計算書（部門別）'!D402)</f>
        <v/>
      </c>
      <c r="F402" s="623" t="str">
        <f>IF('インポート_損益計算書（部門別）'!E402="","",'インポート_損益計算書（部門別）'!E402)</f>
        <v/>
      </c>
      <c r="G402" t="str">
        <f>IF('インポート_損益計算書（部門別）'!F402="","",'インポート_損益計算書（部門別）'!F402)</f>
        <v/>
      </c>
    </row>
    <row r="403" spans="1:7">
      <c r="A403" t="str">
        <f t="shared" si="6"/>
        <v/>
      </c>
      <c r="B403" t="str">
        <f>IF('インポート_損益計算書（部門別）'!A403="","",'インポート_損益計算書（部門別）'!A403)</f>
        <v/>
      </c>
      <c r="C403" t="str">
        <f>IF('インポート_損益計算書（部門別）'!B403="","",'インポート_損益計算書（部門別）'!B403)</f>
        <v/>
      </c>
      <c r="D403" s="623" t="str">
        <f>IF('インポート_損益計算書（部門別）'!C403="","",'インポート_損益計算書（部門別）'!C403)</f>
        <v/>
      </c>
      <c r="E403" s="623" t="str">
        <f>IF('インポート_損益計算書（部門別）'!D403="","",'インポート_損益計算書（部門別）'!D403)</f>
        <v/>
      </c>
      <c r="F403" s="623" t="str">
        <f>IF('インポート_損益計算書（部門別）'!E403="","",'インポート_損益計算書（部門別）'!E403)</f>
        <v/>
      </c>
      <c r="G403" t="str">
        <f>IF('インポート_損益計算書（部門別）'!F403="","",'インポート_損益計算書（部門別）'!F403)</f>
        <v/>
      </c>
    </row>
    <row r="404" spans="1:7">
      <c r="A404" t="str">
        <f t="shared" si="6"/>
        <v/>
      </c>
      <c r="B404" t="str">
        <f>IF('インポート_損益計算書（部門別）'!A404="","",'インポート_損益計算書（部門別）'!A404)</f>
        <v/>
      </c>
      <c r="C404" t="str">
        <f>IF('インポート_損益計算書（部門別）'!B404="","",'インポート_損益計算書（部門別）'!B404)</f>
        <v/>
      </c>
      <c r="D404" s="623" t="str">
        <f>IF('インポート_損益計算書（部門別）'!C404="","",'インポート_損益計算書（部門別）'!C404)</f>
        <v/>
      </c>
      <c r="E404" s="623" t="str">
        <f>IF('インポート_損益計算書（部門別）'!D404="","",'インポート_損益計算書（部門別）'!D404)</f>
        <v/>
      </c>
      <c r="F404" s="623" t="str">
        <f>IF('インポート_損益計算書（部門別）'!E404="","",'インポート_損益計算書（部門別）'!E404)</f>
        <v/>
      </c>
      <c r="G404" t="str">
        <f>IF('インポート_損益計算書（部門別）'!F404="","",'インポート_損益計算書（部門別）'!F404)</f>
        <v/>
      </c>
    </row>
    <row r="405" spans="1:7">
      <c r="A405" t="str">
        <f t="shared" si="6"/>
        <v/>
      </c>
      <c r="B405" t="str">
        <f>IF('インポート_損益計算書（部門別）'!A405="","",'インポート_損益計算書（部門別）'!A405)</f>
        <v/>
      </c>
      <c r="C405" t="str">
        <f>IF('インポート_損益計算書（部門別）'!B405="","",'インポート_損益計算書（部門別）'!B405)</f>
        <v/>
      </c>
      <c r="D405" s="623" t="str">
        <f>IF('インポート_損益計算書（部門別）'!C405="","",'インポート_損益計算書（部門別）'!C405)</f>
        <v/>
      </c>
      <c r="E405" s="623" t="str">
        <f>IF('インポート_損益計算書（部門別）'!D405="","",'インポート_損益計算書（部門別）'!D405)</f>
        <v/>
      </c>
      <c r="F405" s="623" t="str">
        <f>IF('インポート_損益計算書（部門別）'!E405="","",'インポート_損益計算書（部門別）'!E405)</f>
        <v/>
      </c>
      <c r="G405" t="str">
        <f>IF('インポート_損益計算書（部門別）'!F405="","",'インポート_損益計算書（部門別）'!F405)</f>
        <v/>
      </c>
    </row>
    <row r="406" spans="1:7">
      <c r="A406" t="str">
        <f t="shared" si="6"/>
        <v/>
      </c>
      <c r="B406" t="str">
        <f>IF('インポート_損益計算書（部門別）'!A406="","",'インポート_損益計算書（部門別）'!A406)</f>
        <v/>
      </c>
      <c r="C406" t="str">
        <f>IF('インポート_損益計算書（部門別）'!B406="","",'インポート_損益計算書（部門別）'!B406)</f>
        <v/>
      </c>
      <c r="D406" s="623" t="str">
        <f>IF('インポート_損益計算書（部門別）'!C406="","",'インポート_損益計算書（部門別）'!C406)</f>
        <v/>
      </c>
      <c r="E406" s="623" t="str">
        <f>IF('インポート_損益計算書（部門別）'!D406="","",'インポート_損益計算書（部門別）'!D406)</f>
        <v/>
      </c>
      <c r="F406" s="623" t="str">
        <f>IF('インポート_損益計算書（部門別）'!E406="","",'インポート_損益計算書（部門別）'!E406)</f>
        <v/>
      </c>
      <c r="G406" t="str">
        <f>IF('インポート_損益計算書（部門別）'!F406="","",'インポート_損益計算書（部門別）'!F406)</f>
        <v/>
      </c>
    </row>
    <row r="407" spans="1:7">
      <c r="A407" t="str">
        <f t="shared" si="6"/>
        <v/>
      </c>
      <c r="B407" t="str">
        <f>IF('インポート_損益計算書（部門別）'!A407="","",'インポート_損益計算書（部門別）'!A407)</f>
        <v/>
      </c>
      <c r="C407" t="str">
        <f>IF('インポート_損益計算書（部門別）'!B407="","",'インポート_損益計算書（部門別）'!B407)</f>
        <v/>
      </c>
      <c r="D407" s="623" t="str">
        <f>IF('インポート_損益計算書（部門別）'!C407="","",'インポート_損益計算書（部門別）'!C407)</f>
        <v/>
      </c>
      <c r="E407" s="623" t="str">
        <f>IF('インポート_損益計算書（部門別）'!D407="","",'インポート_損益計算書（部門別）'!D407)</f>
        <v/>
      </c>
      <c r="F407" s="623" t="str">
        <f>IF('インポート_損益計算書（部門別）'!E407="","",'インポート_損益計算書（部門別）'!E407)</f>
        <v/>
      </c>
      <c r="G407" t="str">
        <f>IF('インポート_損益計算書（部門別）'!F407="","",'インポート_損益計算書（部門別）'!F407)</f>
        <v/>
      </c>
    </row>
    <row r="408" spans="1:7">
      <c r="A408" t="str">
        <f t="shared" si="6"/>
        <v/>
      </c>
      <c r="B408" t="str">
        <f>IF('インポート_損益計算書（部門別）'!A408="","",'インポート_損益計算書（部門別）'!A408)</f>
        <v/>
      </c>
      <c r="C408" t="str">
        <f>IF('インポート_損益計算書（部門別）'!B408="","",'インポート_損益計算書（部門別）'!B408)</f>
        <v/>
      </c>
      <c r="D408" s="623" t="str">
        <f>IF('インポート_損益計算書（部門別）'!C408="","",'インポート_損益計算書（部門別）'!C408)</f>
        <v/>
      </c>
      <c r="E408" s="623" t="str">
        <f>IF('インポート_損益計算書（部門別）'!D408="","",'インポート_損益計算書（部門別）'!D408)</f>
        <v/>
      </c>
      <c r="F408" s="623" t="str">
        <f>IF('インポート_損益計算書（部門別）'!E408="","",'インポート_損益計算書（部門別）'!E408)</f>
        <v/>
      </c>
      <c r="G408" t="str">
        <f>IF('インポート_損益計算書（部門別）'!F408="","",'インポート_損益計算書（部門別）'!F408)</f>
        <v/>
      </c>
    </row>
    <row r="409" spans="1:7">
      <c r="A409" t="str">
        <f t="shared" si="6"/>
        <v/>
      </c>
      <c r="B409" t="str">
        <f>IF('インポート_損益計算書（部門別）'!A409="","",'インポート_損益計算書（部門別）'!A409)</f>
        <v/>
      </c>
      <c r="C409" t="str">
        <f>IF('インポート_損益計算書（部門別）'!B409="","",'インポート_損益計算書（部門別）'!B409)</f>
        <v/>
      </c>
      <c r="D409" s="623" t="str">
        <f>IF('インポート_損益計算書（部門別）'!C409="","",'インポート_損益計算書（部門別）'!C409)</f>
        <v/>
      </c>
      <c r="E409" s="623" t="str">
        <f>IF('インポート_損益計算書（部門別）'!D409="","",'インポート_損益計算書（部門別）'!D409)</f>
        <v/>
      </c>
      <c r="F409" s="623" t="str">
        <f>IF('インポート_損益計算書（部門別）'!E409="","",'インポート_損益計算書（部門別）'!E409)</f>
        <v/>
      </c>
      <c r="G409" t="str">
        <f>IF('インポート_損益計算書（部門別）'!F409="","",'インポート_損益計算書（部門別）'!F409)</f>
        <v/>
      </c>
    </row>
    <row r="410" spans="1:7">
      <c r="A410" t="str">
        <f t="shared" si="6"/>
        <v/>
      </c>
      <c r="B410" t="str">
        <f>IF('インポート_損益計算書（部門別）'!A410="","",'インポート_損益計算書（部門別）'!A410)</f>
        <v/>
      </c>
      <c r="C410" t="str">
        <f>IF('インポート_損益計算書（部門別）'!B410="","",'インポート_損益計算書（部門別）'!B410)</f>
        <v/>
      </c>
      <c r="D410" s="623" t="str">
        <f>IF('インポート_損益計算書（部門別）'!C410="","",'インポート_損益計算書（部門別）'!C410)</f>
        <v/>
      </c>
      <c r="E410" s="623" t="str">
        <f>IF('インポート_損益計算書（部門別）'!D410="","",'インポート_損益計算書（部門別）'!D410)</f>
        <v/>
      </c>
      <c r="F410" s="623" t="str">
        <f>IF('インポート_損益計算書（部門別）'!E410="","",'インポート_損益計算書（部門別）'!E410)</f>
        <v/>
      </c>
      <c r="G410" t="str">
        <f>IF('インポート_損益計算書（部門別）'!F410="","",'インポート_損益計算書（部門別）'!F410)</f>
        <v/>
      </c>
    </row>
    <row r="411" spans="1:7">
      <c r="A411" t="str">
        <f t="shared" si="6"/>
        <v/>
      </c>
      <c r="B411" t="str">
        <f>IF('インポート_損益計算書（部門別）'!A411="","",'インポート_損益計算書（部門別）'!A411)</f>
        <v/>
      </c>
      <c r="C411" t="str">
        <f>IF('インポート_損益計算書（部門別）'!B411="","",'インポート_損益計算書（部門別）'!B411)</f>
        <v/>
      </c>
      <c r="D411" s="623" t="str">
        <f>IF('インポート_損益計算書（部門別）'!C411="","",'インポート_損益計算書（部門別）'!C411)</f>
        <v/>
      </c>
      <c r="E411" s="623" t="str">
        <f>IF('インポート_損益計算書（部門別）'!D411="","",'インポート_損益計算書（部門別）'!D411)</f>
        <v/>
      </c>
      <c r="F411" s="623" t="str">
        <f>IF('インポート_損益計算書（部門別）'!E411="","",'インポート_損益計算書（部門別）'!E411)</f>
        <v/>
      </c>
      <c r="G411" t="str">
        <f>IF('インポート_損益計算書（部門別）'!F411="","",'インポート_損益計算書（部門別）'!F411)</f>
        <v/>
      </c>
    </row>
    <row r="412" spans="1:7">
      <c r="A412" t="str">
        <f t="shared" si="6"/>
        <v/>
      </c>
      <c r="B412" t="str">
        <f>IF('インポート_損益計算書（部門別）'!A412="","",'インポート_損益計算書（部門別）'!A412)</f>
        <v/>
      </c>
      <c r="C412" t="str">
        <f>IF('インポート_損益計算書（部門別）'!B412="","",'インポート_損益計算書（部門別）'!B412)</f>
        <v/>
      </c>
      <c r="D412" s="623" t="str">
        <f>IF('インポート_損益計算書（部門別）'!C412="","",'インポート_損益計算書（部門別）'!C412)</f>
        <v/>
      </c>
      <c r="E412" s="623" t="str">
        <f>IF('インポート_損益計算書（部門別）'!D412="","",'インポート_損益計算書（部門別）'!D412)</f>
        <v/>
      </c>
      <c r="F412" s="623" t="str">
        <f>IF('インポート_損益計算書（部門別）'!E412="","",'インポート_損益計算書（部門別）'!E412)</f>
        <v/>
      </c>
      <c r="G412" t="str">
        <f>IF('インポート_損益計算書（部門別）'!F412="","",'インポート_損益計算書（部門別）'!F412)</f>
        <v/>
      </c>
    </row>
    <row r="413" spans="1:7">
      <c r="A413" t="str">
        <f t="shared" si="6"/>
        <v/>
      </c>
      <c r="B413" t="str">
        <f>IF('インポート_損益計算書（部門別）'!A413="","",'インポート_損益計算書（部門別）'!A413)</f>
        <v/>
      </c>
      <c r="C413" t="str">
        <f>IF('インポート_損益計算書（部門別）'!B413="","",'インポート_損益計算書（部門別）'!B413)</f>
        <v/>
      </c>
      <c r="D413" s="623" t="str">
        <f>IF('インポート_損益計算書（部門別）'!C413="","",'インポート_損益計算書（部門別）'!C413)</f>
        <v/>
      </c>
      <c r="E413" s="623" t="str">
        <f>IF('インポート_損益計算書（部門別）'!D413="","",'インポート_損益計算書（部門別）'!D413)</f>
        <v/>
      </c>
      <c r="F413" s="623" t="str">
        <f>IF('インポート_損益計算書（部門別）'!E413="","",'インポート_損益計算書（部門別）'!E413)</f>
        <v/>
      </c>
      <c r="G413" t="str">
        <f>IF('インポート_損益計算書（部門別）'!F413="","",'インポート_損益計算書（部門別）'!F413)</f>
        <v/>
      </c>
    </row>
    <row r="414" spans="1:7">
      <c r="A414" t="str">
        <f t="shared" si="6"/>
        <v/>
      </c>
      <c r="B414" t="str">
        <f>IF('インポート_損益計算書（部門別）'!A414="","",'インポート_損益計算書（部門別）'!A414)</f>
        <v/>
      </c>
      <c r="C414" t="str">
        <f>IF('インポート_損益計算書（部門別）'!B414="","",'インポート_損益計算書（部門別）'!B414)</f>
        <v/>
      </c>
      <c r="D414" s="623" t="str">
        <f>IF('インポート_損益計算書（部門別）'!C414="","",'インポート_損益計算書（部門別）'!C414)</f>
        <v/>
      </c>
      <c r="E414" s="623" t="str">
        <f>IF('インポート_損益計算書（部門別）'!D414="","",'インポート_損益計算書（部門別）'!D414)</f>
        <v/>
      </c>
      <c r="F414" s="623" t="str">
        <f>IF('インポート_損益計算書（部門別）'!E414="","",'インポート_損益計算書（部門別）'!E414)</f>
        <v/>
      </c>
      <c r="G414" t="str">
        <f>IF('インポート_損益計算書（部門別）'!F414="","",'インポート_損益計算書（部門別）'!F414)</f>
        <v/>
      </c>
    </row>
    <row r="415" spans="1:7">
      <c r="A415" t="str">
        <f t="shared" si="6"/>
        <v/>
      </c>
      <c r="B415" t="str">
        <f>IF('インポート_損益計算書（部門別）'!A415="","",'インポート_損益計算書（部門別）'!A415)</f>
        <v/>
      </c>
      <c r="C415" t="str">
        <f>IF('インポート_損益計算書（部門別）'!B415="","",'インポート_損益計算書（部門別）'!B415)</f>
        <v/>
      </c>
      <c r="D415" s="623" t="str">
        <f>IF('インポート_損益計算書（部門別）'!C415="","",'インポート_損益計算書（部門別）'!C415)</f>
        <v/>
      </c>
      <c r="E415" s="623" t="str">
        <f>IF('インポート_損益計算書（部門別）'!D415="","",'インポート_損益計算書（部門別）'!D415)</f>
        <v/>
      </c>
      <c r="F415" s="623" t="str">
        <f>IF('インポート_損益計算書（部門別）'!E415="","",'インポート_損益計算書（部門別）'!E415)</f>
        <v/>
      </c>
      <c r="G415" t="str">
        <f>IF('インポート_損益計算書（部門別）'!F415="","",'インポート_損益計算書（部門別）'!F415)</f>
        <v/>
      </c>
    </row>
    <row r="416" spans="1:7">
      <c r="A416" t="str">
        <f t="shared" si="6"/>
        <v/>
      </c>
      <c r="B416" t="str">
        <f>IF('インポート_損益計算書（部門別）'!A416="","",'インポート_損益計算書（部門別）'!A416)</f>
        <v/>
      </c>
      <c r="C416" t="str">
        <f>IF('インポート_損益計算書（部門別）'!B416="","",'インポート_損益計算書（部門別）'!B416)</f>
        <v/>
      </c>
      <c r="D416" s="623" t="str">
        <f>IF('インポート_損益計算書（部門別）'!C416="","",'インポート_損益計算書（部門別）'!C416)</f>
        <v/>
      </c>
      <c r="E416" s="623" t="str">
        <f>IF('インポート_損益計算書（部門別）'!D416="","",'インポート_損益計算書（部門別）'!D416)</f>
        <v/>
      </c>
      <c r="F416" s="623" t="str">
        <f>IF('インポート_損益計算書（部門別）'!E416="","",'インポート_損益計算書（部門別）'!E416)</f>
        <v/>
      </c>
      <c r="G416" t="str">
        <f>IF('インポート_損益計算書（部門別）'!F416="","",'インポート_損益計算書（部門別）'!F416)</f>
        <v/>
      </c>
    </row>
    <row r="417" spans="1:7">
      <c r="A417" t="str">
        <f t="shared" si="6"/>
        <v/>
      </c>
      <c r="B417" t="str">
        <f>IF('インポート_損益計算書（部門別）'!A417="","",'インポート_損益計算書（部門別）'!A417)</f>
        <v/>
      </c>
      <c r="C417" t="str">
        <f>IF('インポート_損益計算書（部門別）'!B417="","",'インポート_損益計算書（部門別）'!B417)</f>
        <v/>
      </c>
      <c r="D417" s="623" t="str">
        <f>IF('インポート_損益計算書（部門別）'!C417="","",'インポート_損益計算書（部門別）'!C417)</f>
        <v/>
      </c>
      <c r="E417" s="623" t="str">
        <f>IF('インポート_損益計算書（部門別）'!D417="","",'インポート_損益計算書（部門別）'!D417)</f>
        <v/>
      </c>
      <c r="F417" s="623" t="str">
        <f>IF('インポート_損益計算書（部門別）'!E417="","",'インポート_損益計算書（部門別）'!E417)</f>
        <v/>
      </c>
      <c r="G417" t="str">
        <f>IF('インポート_損益計算書（部門別）'!F417="","",'インポート_損益計算書（部門別）'!F417)</f>
        <v/>
      </c>
    </row>
    <row r="418" spans="1:7">
      <c r="A418" t="str">
        <f t="shared" si="6"/>
        <v/>
      </c>
      <c r="B418" t="str">
        <f>IF('インポート_損益計算書（部門別）'!A418="","",'インポート_損益計算書（部門別）'!A418)</f>
        <v/>
      </c>
      <c r="C418" t="str">
        <f>IF('インポート_損益計算書（部門別）'!B418="","",'インポート_損益計算書（部門別）'!B418)</f>
        <v/>
      </c>
      <c r="D418" s="623" t="str">
        <f>IF('インポート_損益計算書（部門別）'!C418="","",'インポート_損益計算書（部門別）'!C418)</f>
        <v/>
      </c>
      <c r="E418" s="623" t="str">
        <f>IF('インポート_損益計算書（部門別）'!D418="","",'インポート_損益計算書（部門別）'!D418)</f>
        <v/>
      </c>
      <c r="F418" s="623" t="str">
        <f>IF('インポート_損益計算書（部門別）'!E418="","",'インポート_損益計算書（部門別）'!E418)</f>
        <v/>
      </c>
      <c r="G418" t="str">
        <f>IF('インポート_損益計算書（部門別）'!F418="","",'インポート_損益計算書（部門別）'!F418)</f>
        <v/>
      </c>
    </row>
    <row r="419" spans="1:7">
      <c r="A419" t="str">
        <f t="shared" si="6"/>
        <v/>
      </c>
      <c r="B419" t="str">
        <f>IF('インポート_損益計算書（部門別）'!A419="","",'インポート_損益計算書（部門別）'!A419)</f>
        <v/>
      </c>
      <c r="C419" t="str">
        <f>IF('インポート_損益計算書（部門別）'!B419="","",'インポート_損益計算書（部門別）'!B419)</f>
        <v/>
      </c>
      <c r="D419" s="623" t="str">
        <f>IF('インポート_損益計算書（部門別）'!C419="","",'インポート_損益計算書（部門別）'!C419)</f>
        <v/>
      </c>
      <c r="E419" s="623" t="str">
        <f>IF('インポート_損益計算書（部門別）'!D419="","",'インポート_損益計算書（部門別）'!D419)</f>
        <v/>
      </c>
      <c r="F419" s="623" t="str">
        <f>IF('インポート_損益計算書（部門別）'!E419="","",'インポート_損益計算書（部門別）'!E419)</f>
        <v/>
      </c>
      <c r="G419" t="str">
        <f>IF('インポート_損益計算書（部門別）'!F419="","",'インポート_損益計算書（部門別）'!F419)</f>
        <v/>
      </c>
    </row>
    <row r="420" spans="1:7">
      <c r="A420" t="str">
        <f t="shared" si="6"/>
        <v/>
      </c>
      <c r="B420" t="str">
        <f>IF('インポート_損益計算書（部門別）'!A420="","",'インポート_損益計算書（部門別）'!A420)</f>
        <v/>
      </c>
      <c r="C420" t="str">
        <f>IF('インポート_損益計算書（部門別）'!B420="","",'インポート_損益計算書（部門別）'!B420)</f>
        <v/>
      </c>
      <c r="D420" s="623" t="str">
        <f>IF('インポート_損益計算書（部門別）'!C420="","",'インポート_損益計算書（部門別）'!C420)</f>
        <v/>
      </c>
      <c r="E420" s="623" t="str">
        <f>IF('インポート_損益計算書（部門別）'!D420="","",'インポート_損益計算書（部門別）'!D420)</f>
        <v/>
      </c>
      <c r="F420" s="623" t="str">
        <f>IF('インポート_損益計算書（部門別）'!E420="","",'インポート_損益計算書（部門別）'!E420)</f>
        <v/>
      </c>
      <c r="G420" t="str">
        <f>IF('インポート_損益計算書（部門別）'!F420="","",'インポート_損益計算書（部門別）'!F420)</f>
        <v/>
      </c>
    </row>
    <row r="421" spans="1:7">
      <c r="A421" t="str">
        <f t="shared" si="6"/>
        <v/>
      </c>
      <c r="B421" t="str">
        <f>IF('インポート_損益計算書（部門別）'!A421="","",'インポート_損益計算書（部門別）'!A421)</f>
        <v/>
      </c>
      <c r="C421" t="str">
        <f>IF('インポート_損益計算書（部門別）'!B421="","",'インポート_損益計算書（部門別）'!B421)</f>
        <v/>
      </c>
      <c r="D421" s="623" t="str">
        <f>IF('インポート_損益計算書（部門別）'!C421="","",'インポート_損益計算書（部門別）'!C421)</f>
        <v/>
      </c>
      <c r="E421" s="623" t="str">
        <f>IF('インポート_損益計算書（部門別）'!D421="","",'インポート_損益計算書（部門別）'!D421)</f>
        <v/>
      </c>
      <c r="F421" s="623" t="str">
        <f>IF('インポート_損益計算書（部門別）'!E421="","",'インポート_損益計算書（部門別）'!E421)</f>
        <v/>
      </c>
      <c r="G421" t="str">
        <f>IF('インポート_損益計算書（部門別）'!F421="","",'インポート_損益計算書（部門別）'!F421)</f>
        <v/>
      </c>
    </row>
    <row r="422" spans="1:7">
      <c r="A422" t="str">
        <f t="shared" si="6"/>
        <v/>
      </c>
      <c r="B422" t="str">
        <f>IF('インポート_損益計算書（部門別）'!A422="","",'インポート_損益計算書（部門別）'!A422)</f>
        <v/>
      </c>
      <c r="C422" t="str">
        <f>IF('インポート_損益計算書（部門別）'!B422="","",'インポート_損益計算書（部門別）'!B422)</f>
        <v/>
      </c>
      <c r="D422" s="623" t="str">
        <f>IF('インポート_損益計算書（部門別）'!C422="","",'インポート_損益計算書（部門別）'!C422)</f>
        <v/>
      </c>
      <c r="E422" s="623" t="str">
        <f>IF('インポート_損益計算書（部門別）'!D422="","",'インポート_損益計算書（部門別）'!D422)</f>
        <v/>
      </c>
      <c r="F422" s="623" t="str">
        <f>IF('インポート_損益計算書（部門別）'!E422="","",'インポート_損益計算書（部門別）'!E422)</f>
        <v/>
      </c>
      <c r="G422" t="str">
        <f>IF('インポート_損益計算書（部門別）'!F422="","",'インポート_損益計算書（部門別）'!F422)</f>
        <v/>
      </c>
    </row>
    <row r="423" spans="1:7">
      <c r="A423" t="str">
        <f t="shared" si="6"/>
        <v/>
      </c>
      <c r="B423" t="str">
        <f>IF('インポート_損益計算書（部門別）'!A423="","",'インポート_損益計算書（部門別）'!A423)</f>
        <v/>
      </c>
      <c r="C423" t="str">
        <f>IF('インポート_損益計算書（部門別）'!B423="","",'インポート_損益計算書（部門別）'!B423)</f>
        <v/>
      </c>
      <c r="D423" s="623" t="str">
        <f>IF('インポート_損益計算書（部門別）'!C423="","",'インポート_損益計算書（部門別）'!C423)</f>
        <v/>
      </c>
      <c r="E423" s="623" t="str">
        <f>IF('インポート_損益計算書（部門別）'!D423="","",'インポート_損益計算書（部門別）'!D423)</f>
        <v/>
      </c>
      <c r="F423" s="623" t="str">
        <f>IF('インポート_損益計算書（部門別）'!E423="","",'インポート_損益計算書（部門別）'!E423)</f>
        <v/>
      </c>
      <c r="G423" t="str">
        <f>IF('インポート_損益計算書（部門別）'!F423="","",'インポート_損益計算書（部門別）'!F423)</f>
        <v/>
      </c>
    </row>
    <row r="424" spans="1:7">
      <c r="A424" t="str">
        <f t="shared" si="6"/>
        <v/>
      </c>
      <c r="B424" t="str">
        <f>IF('インポート_損益計算書（部門別）'!A424="","",'インポート_損益計算書（部門別）'!A424)</f>
        <v/>
      </c>
      <c r="C424" t="str">
        <f>IF('インポート_損益計算書（部門別）'!B424="","",'インポート_損益計算書（部門別）'!B424)</f>
        <v/>
      </c>
      <c r="D424" s="623" t="str">
        <f>IF('インポート_損益計算書（部門別）'!C424="","",'インポート_損益計算書（部門別）'!C424)</f>
        <v/>
      </c>
      <c r="E424" s="623" t="str">
        <f>IF('インポート_損益計算書（部門別）'!D424="","",'インポート_損益計算書（部門別）'!D424)</f>
        <v/>
      </c>
      <c r="F424" s="623" t="str">
        <f>IF('インポート_損益計算書（部門別）'!E424="","",'インポート_損益計算書（部門別）'!E424)</f>
        <v/>
      </c>
      <c r="G424" t="str">
        <f>IF('インポート_損益計算書（部門別）'!F424="","",'インポート_損益計算書（部門別）'!F424)</f>
        <v/>
      </c>
    </row>
    <row r="425" spans="1:7">
      <c r="A425" t="str">
        <f t="shared" si="6"/>
        <v/>
      </c>
      <c r="B425" t="str">
        <f>IF('インポート_損益計算書（部門別）'!A425="","",'インポート_損益計算書（部門別）'!A425)</f>
        <v/>
      </c>
      <c r="C425" t="str">
        <f>IF('インポート_損益計算書（部門別）'!B425="","",'インポート_損益計算書（部門別）'!B425)</f>
        <v/>
      </c>
      <c r="D425" s="623" t="str">
        <f>IF('インポート_損益計算書（部門別）'!C425="","",'インポート_損益計算書（部門別）'!C425)</f>
        <v/>
      </c>
      <c r="E425" s="623" t="str">
        <f>IF('インポート_損益計算書（部門別）'!D425="","",'インポート_損益計算書（部門別）'!D425)</f>
        <v/>
      </c>
      <c r="F425" s="623" t="str">
        <f>IF('インポート_損益計算書（部門別）'!E425="","",'インポート_損益計算書（部門別）'!E425)</f>
        <v/>
      </c>
      <c r="G425" t="str">
        <f>IF('インポート_損益計算書（部門別）'!F425="","",'インポート_損益計算書（部門別）'!F425)</f>
        <v/>
      </c>
    </row>
    <row r="426" spans="1:7">
      <c r="A426" t="str">
        <f t="shared" si="6"/>
        <v/>
      </c>
      <c r="B426" t="str">
        <f>IF('インポート_損益計算書（部門別）'!A426="","",'インポート_損益計算書（部門別）'!A426)</f>
        <v/>
      </c>
      <c r="C426" t="str">
        <f>IF('インポート_損益計算書（部門別）'!B426="","",'インポート_損益計算書（部門別）'!B426)</f>
        <v/>
      </c>
      <c r="D426" s="623" t="str">
        <f>IF('インポート_損益計算書（部門別）'!C426="","",'インポート_損益計算書（部門別）'!C426)</f>
        <v/>
      </c>
      <c r="E426" s="623" t="str">
        <f>IF('インポート_損益計算書（部門別）'!D426="","",'インポート_損益計算書（部門別）'!D426)</f>
        <v/>
      </c>
      <c r="F426" s="623" t="str">
        <f>IF('インポート_損益計算書（部門別）'!E426="","",'インポート_損益計算書（部門別）'!E426)</f>
        <v/>
      </c>
      <c r="G426" t="str">
        <f>IF('インポート_損益計算書（部門別）'!F426="","",'インポート_損益計算書（部門別）'!F426)</f>
        <v/>
      </c>
    </row>
    <row r="427" spans="1:7">
      <c r="A427" t="str">
        <f t="shared" si="6"/>
        <v/>
      </c>
      <c r="B427" t="str">
        <f>IF('インポート_損益計算書（部門別）'!A427="","",'インポート_損益計算書（部門別）'!A427)</f>
        <v/>
      </c>
      <c r="C427" t="str">
        <f>IF('インポート_損益計算書（部門別）'!B427="","",'インポート_損益計算書（部門別）'!B427)</f>
        <v/>
      </c>
      <c r="D427" s="623" t="str">
        <f>IF('インポート_損益計算書（部門別）'!C427="","",'インポート_損益計算書（部門別）'!C427)</f>
        <v/>
      </c>
      <c r="E427" s="623" t="str">
        <f>IF('インポート_損益計算書（部門別）'!D427="","",'インポート_損益計算書（部門別）'!D427)</f>
        <v/>
      </c>
      <c r="F427" s="623" t="str">
        <f>IF('インポート_損益計算書（部門別）'!E427="","",'インポート_損益計算書（部門別）'!E427)</f>
        <v/>
      </c>
      <c r="G427" t="str">
        <f>IF('インポート_損益計算書（部門別）'!F427="","",'インポート_損益計算書（部門別）'!F427)</f>
        <v/>
      </c>
    </row>
    <row r="428" spans="1:7">
      <c r="A428" t="str">
        <f t="shared" si="6"/>
        <v/>
      </c>
      <c r="B428" t="str">
        <f>IF('インポート_損益計算書（部門別）'!A428="","",'インポート_損益計算書（部門別）'!A428)</f>
        <v/>
      </c>
      <c r="C428" t="str">
        <f>IF('インポート_損益計算書（部門別）'!B428="","",'インポート_損益計算書（部門別）'!B428)</f>
        <v/>
      </c>
      <c r="D428" s="623" t="str">
        <f>IF('インポート_損益計算書（部門別）'!C428="","",'インポート_損益計算書（部門別）'!C428)</f>
        <v/>
      </c>
      <c r="E428" s="623" t="str">
        <f>IF('インポート_損益計算書（部門別）'!D428="","",'インポート_損益計算書（部門別）'!D428)</f>
        <v/>
      </c>
      <c r="F428" s="623" t="str">
        <f>IF('インポート_損益計算書（部門別）'!E428="","",'インポート_損益計算書（部門別）'!E428)</f>
        <v/>
      </c>
      <c r="G428" t="str">
        <f>IF('インポート_損益計算書（部門別）'!F428="","",'インポート_損益計算書（部門別）'!F428)</f>
        <v/>
      </c>
    </row>
    <row r="429" spans="1:7">
      <c r="A429" t="str">
        <f t="shared" si="6"/>
        <v/>
      </c>
      <c r="B429" t="str">
        <f>IF('インポート_損益計算書（部門別）'!A429="","",'インポート_損益計算書（部門別）'!A429)</f>
        <v/>
      </c>
      <c r="C429" t="str">
        <f>IF('インポート_損益計算書（部門別）'!B429="","",'インポート_損益計算書（部門別）'!B429)</f>
        <v/>
      </c>
      <c r="D429" s="623" t="str">
        <f>IF('インポート_損益計算書（部門別）'!C429="","",'インポート_損益計算書（部門別）'!C429)</f>
        <v/>
      </c>
      <c r="E429" s="623" t="str">
        <f>IF('インポート_損益計算書（部門別）'!D429="","",'インポート_損益計算書（部門別）'!D429)</f>
        <v/>
      </c>
      <c r="F429" s="623" t="str">
        <f>IF('インポート_損益計算書（部門別）'!E429="","",'インポート_損益計算書（部門別）'!E429)</f>
        <v/>
      </c>
      <c r="G429" t="str">
        <f>IF('インポート_損益計算書（部門別）'!F429="","",'インポート_損益計算書（部門別）'!F429)</f>
        <v/>
      </c>
    </row>
    <row r="430" spans="1:7">
      <c r="A430" t="str">
        <f t="shared" si="6"/>
        <v/>
      </c>
      <c r="B430" t="str">
        <f>IF('インポート_損益計算書（部門別）'!A430="","",'インポート_損益計算書（部門別）'!A430)</f>
        <v/>
      </c>
      <c r="C430" t="str">
        <f>IF('インポート_損益計算書（部門別）'!B430="","",'インポート_損益計算書（部門別）'!B430)</f>
        <v/>
      </c>
      <c r="D430" s="623" t="str">
        <f>IF('インポート_損益計算書（部門別）'!C430="","",'インポート_損益計算書（部門別）'!C430)</f>
        <v/>
      </c>
      <c r="E430" s="623" t="str">
        <f>IF('インポート_損益計算書（部門別）'!D430="","",'インポート_損益計算書（部門別）'!D430)</f>
        <v/>
      </c>
      <c r="F430" s="623" t="str">
        <f>IF('インポート_損益計算書（部門別）'!E430="","",'インポート_損益計算書（部門別）'!E430)</f>
        <v/>
      </c>
      <c r="G430" t="str">
        <f>IF('インポート_損益計算書（部門別）'!F430="","",'インポート_損益計算書（部門別）'!F430)</f>
        <v/>
      </c>
    </row>
    <row r="431" spans="1:7">
      <c r="A431" t="str">
        <f t="shared" si="6"/>
        <v/>
      </c>
      <c r="B431" t="str">
        <f>IF('インポート_損益計算書（部門別）'!A431="","",'インポート_損益計算書（部門別）'!A431)</f>
        <v/>
      </c>
      <c r="C431" t="str">
        <f>IF('インポート_損益計算書（部門別）'!B431="","",'インポート_損益計算書（部門別）'!B431)</f>
        <v/>
      </c>
      <c r="D431" s="623" t="str">
        <f>IF('インポート_損益計算書（部門別）'!C431="","",'インポート_損益計算書（部門別）'!C431)</f>
        <v/>
      </c>
      <c r="E431" s="623" t="str">
        <f>IF('インポート_損益計算書（部門別）'!D431="","",'インポート_損益計算書（部門別）'!D431)</f>
        <v/>
      </c>
      <c r="F431" s="623" t="str">
        <f>IF('インポート_損益計算書（部門別）'!E431="","",'インポート_損益計算書（部門別）'!E431)</f>
        <v/>
      </c>
      <c r="G431" t="str">
        <f>IF('インポート_損益計算書（部門別）'!F431="","",'インポート_損益計算書（部門別）'!F431)</f>
        <v/>
      </c>
    </row>
    <row r="432" spans="1:7">
      <c r="A432" t="str">
        <f t="shared" si="6"/>
        <v/>
      </c>
      <c r="B432" t="str">
        <f>IF('インポート_損益計算書（部門別）'!A432="","",'インポート_損益計算書（部門別）'!A432)</f>
        <v/>
      </c>
      <c r="C432" t="str">
        <f>IF('インポート_損益計算書（部門別）'!B432="","",'インポート_損益計算書（部門別）'!B432)</f>
        <v/>
      </c>
      <c r="D432" s="623" t="str">
        <f>IF('インポート_損益計算書（部門別）'!C432="","",'インポート_損益計算書（部門別）'!C432)</f>
        <v/>
      </c>
      <c r="E432" s="623" t="str">
        <f>IF('インポート_損益計算書（部門別）'!D432="","",'インポート_損益計算書（部門別）'!D432)</f>
        <v/>
      </c>
      <c r="F432" s="623" t="str">
        <f>IF('インポート_損益計算書（部門別）'!E432="","",'インポート_損益計算書（部門別）'!E432)</f>
        <v/>
      </c>
      <c r="G432" t="str">
        <f>IF('インポート_損益計算書（部門別）'!F432="","",'インポート_損益計算書（部門別）'!F432)</f>
        <v/>
      </c>
    </row>
    <row r="433" spans="1:7">
      <c r="A433" t="str">
        <f t="shared" si="6"/>
        <v/>
      </c>
      <c r="B433" t="str">
        <f>IF('インポート_損益計算書（部門別）'!A433="","",'インポート_損益計算書（部門別）'!A433)</f>
        <v/>
      </c>
      <c r="C433" t="str">
        <f>IF('インポート_損益計算書（部門別）'!B433="","",'インポート_損益計算書（部門別）'!B433)</f>
        <v/>
      </c>
      <c r="D433" s="623" t="str">
        <f>IF('インポート_損益計算書（部門別）'!C433="","",'インポート_損益計算書（部門別）'!C433)</f>
        <v/>
      </c>
      <c r="E433" s="623" t="str">
        <f>IF('インポート_損益計算書（部門別）'!D433="","",'インポート_損益計算書（部門別）'!D433)</f>
        <v/>
      </c>
      <c r="F433" s="623" t="str">
        <f>IF('インポート_損益計算書（部門別）'!E433="","",'インポート_損益計算書（部門別）'!E433)</f>
        <v/>
      </c>
      <c r="G433" t="str">
        <f>IF('インポート_損益計算書（部門別）'!F433="","",'インポート_損益計算書（部門別）'!F433)</f>
        <v/>
      </c>
    </row>
    <row r="434" spans="1:7">
      <c r="A434" t="str">
        <f t="shared" si="6"/>
        <v/>
      </c>
      <c r="B434" t="str">
        <f>IF('インポート_損益計算書（部門別）'!A434="","",'インポート_損益計算書（部門別）'!A434)</f>
        <v/>
      </c>
      <c r="C434" t="str">
        <f>IF('インポート_損益計算書（部門別）'!B434="","",'インポート_損益計算書（部門別）'!B434)</f>
        <v/>
      </c>
      <c r="D434" s="623" t="str">
        <f>IF('インポート_損益計算書（部門別）'!C434="","",'インポート_損益計算書（部門別）'!C434)</f>
        <v/>
      </c>
      <c r="E434" s="623" t="str">
        <f>IF('インポート_損益計算書（部門別）'!D434="","",'インポート_損益計算書（部門別）'!D434)</f>
        <v/>
      </c>
      <c r="F434" s="623" t="str">
        <f>IF('インポート_損益計算書（部門別）'!E434="","",'インポート_損益計算書（部門別）'!E434)</f>
        <v/>
      </c>
      <c r="G434" t="str">
        <f>IF('インポート_損益計算書（部門別）'!F434="","",'インポート_損益計算書（部門別）'!F434)</f>
        <v/>
      </c>
    </row>
    <row r="435" spans="1:7">
      <c r="A435" t="str">
        <f t="shared" si="6"/>
        <v/>
      </c>
      <c r="B435" t="str">
        <f>IF('インポート_損益計算書（部門別）'!A435="","",'インポート_損益計算書（部門別）'!A435)</f>
        <v/>
      </c>
      <c r="C435" t="str">
        <f>IF('インポート_損益計算書（部門別）'!B435="","",'インポート_損益計算書（部門別）'!B435)</f>
        <v/>
      </c>
      <c r="D435" s="623" t="str">
        <f>IF('インポート_損益計算書（部門別）'!C435="","",'インポート_損益計算書（部門別）'!C435)</f>
        <v/>
      </c>
      <c r="E435" s="623" t="str">
        <f>IF('インポート_損益計算書（部門別）'!D435="","",'インポート_損益計算書（部門別）'!D435)</f>
        <v/>
      </c>
      <c r="F435" s="623" t="str">
        <f>IF('インポート_損益計算書（部門別）'!E435="","",'インポート_損益計算書（部門別）'!E435)</f>
        <v/>
      </c>
      <c r="G435" t="str">
        <f>IF('インポート_損益計算書（部門別）'!F435="","",'インポート_損益計算書（部門別）'!F435)</f>
        <v/>
      </c>
    </row>
    <row r="436" spans="1:7">
      <c r="A436" t="str">
        <f t="shared" si="6"/>
        <v/>
      </c>
      <c r="B436" t="str">
        <f>IF('インポート_損益計算書（部門別）'!A436="","",'インポート_損益計算書（部門別）'!A436)</f>
        <v/>
      </c>
      <c r="C436" t="str">
        <f>IF('インポート_損益計算書（部門別）'!B436="","",'インポート_損益計算書（部門別）'!B436)</f>
        <v/>
      </c>
      <c r="D436" s="623" t="str">
        <f>IF('インポート_損益計算書（部門別）'!C436="","",'インポート_損益計算書（部門別）'!C436)</f>
        <v/>
      </c>
      <c r="E436" s="623" t="str">
        <f>IF('インポート_損益計算書（部門別）'!D436="","",'インポート_損益計算書（部門別）'!D436)</f>
        <v/>
      </c>
      <c r="F436" s="623" t="str">
        <f>IF('インポート_損益計算書（部門別）'!E436="","",'インポート_損益計算書（部門別）'!E436)</f>
        <v/>
      </c>
      <c r="G436" t="str">
        <f>IF('インポート_損益計算書（部門別）'!F436="","",'インポート_損益計算書（部門別）'!F436)</f>
        <v/>
      </c>
    </row>
    <row r="437" spans="1:7">
      <c r="A437" t="str">
        <f t="shared" si="6"/>
        <v/>
      </c>
      <c r="B437" t="str">
        <f>IF('インポート_損益計算書（部門別）'!A437="","",'インポート_損益計算書（部門別）'!A437)</f>
        <v/>
      </c>
      <c r="C437" t="str">
        <f>IF('インポート_損益計算書（部門別）'!B437="","",'インポート_損益計算書（部門別）'!B437)</f>
        <v/>
      </c>
      <c r="D437" s="623" t="str">
        <f>IF('インポート_損益計算書（部門別）'!C437="","",'インポート_損益計算書（部門別）'!C437)</f>
        <v/>
      </c>
      <c r="E437" s="623" t="str">
        <f>IF('インポート_損益計算書（部門別）'!D437="","",'インポート_損益計算書（部門別）'!D437)</f>
        <v/>
      </c>
      <c r="F437" s="623" t="str">
        <f>IF('インポート_損益計算書（部門別）'!E437="","",'インポート_損益計算書（部門別）'!E437)</f>
        <v/>
      </c>
      <c r="G437" t="str">
        <f>IF('インポート_損益計算書（部門別）'!F437="","",'インポート_損益計算書（部門別）'!F437)</f>
        <v/>
      </c>
    </row>
    <row r="438" spans="1:7">
      <c r="A438" t="str">
        <f t="shared" si="6"/>
        <v/>
      </c>
      <c r="B438" t="str">
        <f>IF('インポート_損益計算書（部門別）'!A438="","",'インポート_損益計算書（部門別）'!A438)</f>
        <v/>
      </c>
      <c r="C438" t="str">
        <f>IF('インポート_損益計算書（部門別）'!B438="","",'インポート_損益計算書（部門別）'!B438)</f>
        <v/>
      </c>
      <c r="D438" s="623" t="str">
        <f>IF('インポート_損益計算書（部門別）'!C438="","",'インポート_損益計算書（部門別）'!C438)</f>
        <v/>
      </c>
      <c r="E438" s="623" t="str">
        <f>IF('インポート_損益計算書（部門別）'!D438="","",'インポート_損益計算書（部門別）'!D438)</f>
        <v/>
      </c>
      <c r="F438" s="623" t="str">
        <f>IF('インポート_損益計算書（部門別）'!E438="","",'インポート_損益計算書（部門別）'!E438)</f>
        <v/>
      </c>
      <c r="G438" t="str">
        <f>IF('インポート_損益計算書（部門別）'!F438="","",'インポート_損益計算書（部門別）'!F438)</f>
        <v/>
      </c>
    </row>
    <row r="439" spans="1:7">
      <c r="A439" t="str">
        <f t="shared" si="6"/>
        <v/>
      </c>
      <c r="B439" t="str">
        <f>IF('インポート_損益計算書（部門別）'!A439="","",'インポート_損益計算書（部門別）'!A439)</f>
        <v/>
      </c>
      <c r="C439" t="str">
        <f>IF('インポート_損益計算書（部門別）'!B439="","",'インポート_損益計算書（部門別）'!B439)</f>
        <v/>
      </c>
      <c r="D439" s="623" t="str">
        <f>IF('インポート_損益計算書（部門別）'!C439="","",'インポート_損益計算書（部門別）'!C439)</f>
        <v/>
      </c>
      <c r="E439" s="623" t="str">
        <f>IF('インポート_損益計算書（部門別）'!D439="","",'インポート_損益計算書（部門別）'!D439)</f>
        <v/>
      </c>
      <c r="F439" s="623" t="str">
        <f>IF('インポート_損益計算書（部門別）'!E439="","",'インポート_損益計算書（部門別）'!E439)</f>
        <v/>
      </c>
      <c r="G439" t="str">
        <f>IF('インポート_損益計算書（部門別）'!F439="","",'インポート_損益計算書（部門別）'!F439)</f>
        <v/>
      </c>
    </row>
    <row r="440" spans="1:7">
      <c r="A440" t="str">
        <f t="shared" si="6"/>
        <v/>
      </c>
      <c r="B440" t="str">
        <f>IF('インポート_損益計算書（部門別）'!A440="","",'インポート_損益計算書（部門別）'!A440)</f>
        <v/>
      </c>
      <c r="C440" t="str">
        <f>IF('インポート_損益計算書（部門別）'!B440="","",'インポート_損益計算書（部門別）'!B440)</f>
        <v/>
      </c>
      <c r="D440" s="623" t="str">
        <f>IF('インポート_損益計算書（部門別）'!C440="","",'インポート_損益計算書（部門別）'!C440)</f>
        <v/>
      </c>
      <c r="E440" s="623" t="str">
        <f>IF('インポート_損益計算書（部門別）'!D440="","",'インポート_損益計算書（部門別）'!D440)</f>
        <v/>
      </c>
      <c r="F440" s="623" t="str">
        <f>IF('インポート_損益計算書（部門別）'!E440="","",'インポート_損益計算書（部門別）'!E440)</f>
        <v/>
      </c>
      <c r="G440" t="str">
        <f>IF('インポート_損益計算書（部門別）'!F440="","",'インポート_損益計算書（部門別）'!F440)</f>
        <v/>
      </c>
    </row>
    <row r="441" spans="1:7">
      <c r="A441" t="str">
        <f t="shared" si="6"/>
        <v/>
      </c>
      <c r="B441" t="str">
        <f>IF('インポート_損益計算書（部門別）'!A441="","",'インポート_損益計算書（部門別）'!A441)</f>
        <v/>
      </c>
      <c r="C441" t="str">
        <f>IF('インポート_損益計算書（部門別）'!B441="","",'インポート_損益計算書（部門別）'!B441)</f>
        <v/>
      </c>
      <c r="D441" s="623" t="str">
        <f>IF('インポート_損益計算書（部門別）'!C441="","",'インポート_損益計算書（部門別）'!C441)</f>
        <v/>
      </c>
      <c r="E441" s="623" t="str">
        <f>IF('インポート_損益計算書（部門別）'!D441="","",'インポート_損益計算書（部門別）'!D441)</f>
        <v/>
      </c>
      <c r="F441" s="623" t="str">
        <f>IF('インポート_損益計算書（部門別）'!E441="","",'インポート_損益計算書（部門別）'!E441)</f>
        <v/>
      </c>
      <c r="G441" t="str">
        <f>IF('インポート_損益計算書（部門別）'!F441="","",'インポート_損益計算書（部門別）'!F441)</f>
        <v/>
      </c>
    </row>
    <row r="442" spans="1:7">
      <c r="A442" t="str">
        <f t="shared" si="6"/>
        <v/>
      </c>
      <c r="B442" t="str">
        <f>IF('インポート_損益計算書（部門別）'!A442="","",'インポート_損益計算書（部門別）'!A442)</f>
        <v/>
      </c>
      <c r="C442" t="str">
        <f>IF('インポート_損益計算書（部門別）'!B442="","",'インポート_損益計算書（部門別）'!B442)</f>
        <v/>
      </c>
      <c r="D442" s="623" t="str">
        <f>IF('インポート_損益計算書（部門別）'!C442="","",'インポート_損益計算書（部門別）'!C442)</f>
        <v/>
      </c>
      <c r="E442" s="623" t="str">
        <f>IF('インポート_損益計算書（部門別）'!D442="","",'インポート_損益計算書（部門別）'!D442)</f>
        <v/>
      </c>
      <c r="F442" s="623" t="str">
        <f>IF('インポート_損益計算書（部門別）'!E442="","",'インポート_損益計算書（部門別）'!E442)</f>
        <v/>
      </c>
      <c r="G442" t="str">
        <f>IF('インポート_損益計算書（部門別）'!F442="","",'インポート_損益計算書（部門別）'!F442)</f>
        <v/>
      </c>
    </row>
    <row r="443" spans="1:7">
      <c r="A443" t="str">
        <f t="shared" si="6"/>
        <v/>
      </c>
      <c r="B443" t="str">
        <f>IF('インポート_損益計算書（部門別）'!A443="","",'インポート_損益計算書（部門別）'!A443)</f>
        <v/>
      </c>
      <c r="C443" t="str">
        <f>IF('インポート_損益計算書（部門別）'!B443="","",'インポート_損益計算書（部門別）'!B443)</f>
        <v/>
      </c>
      <c r="D443" s="623" t="str">
        <f>IF('インポート_損益計算書（部門別）'!C443="","",'インポート_損益計算書（部門別）'!C443)</f>
        <v/>
      </c>
      <c r="E443" s="623" t="str">
        <f>IF('インポート_損益計算書（部門別）'!D443="","",'インポート_損益計算書（部門別）'!D443)</f>
        <v/>
      </c>
      <c r="F443" s="623" t="str">
        <f>IF('インポート_損益計算書（部門別）'!E443="","",'インポート_損益計算書（部門別）'!E443)</f>
        <v/>
      </c>
      <c r="G443" t="str">
        <f>IF('インポート_損益計算書（部門別）'!F443="","",'インポート_損益計算書（部門別）'!F443)</f>
        <v/>
      </c>
    </row>
    <row r="444" spans="1:7">
      <c r="A444" t="str">
        <f t="shared" si="6"/>
        <v/>
      </c>
      <c r="B444" t="str">
        <f>IF('インポート_損益計算書（部門別）'!A444="","",'インポート_損益計算書（部門別）'!A444)</f>
        <v/>
      </c>
      <c r="C444" t="str">
        <f>IF('インポート_損益計算書（部門別）'!B444="","",'インポート_損益計算書（部門別）'!B444)</f>
        <v/>
      </c>
      <c r="D444" s="623" t="str">
        <f>IF('インポート_損益計算書（部門別）'!C444="","",'インポート_損益計算書（部門別）'!C444)</f>
        <v/>
      </c>
      <c r="E444" s="623" t="str">
        <f>IF('インポート_損益計算書（部門別）'!D444="","",'インポート_損益計算書（部門別）'!D444)</f>
        <v/>
      </c>
      <c r="F444" s="623" t="str">
        <f>IF('インポート_損益計算書（部門別）'!E444="","",'インポート_損益計算書（部門別）'!E444)</f>
        <v/>
      </c>
      <c r="G444" t="str">
        <f>IF('インポート_損益計算書（部門別）'!F444="","",'インポート_損益計算書（部門別）'!F444)</f>
        <v/>
      </c>
    </row>
    <row r="445" spans="1:7">
      <c r="A445" t="str">
        <f t="shared" si="6"/>
        <v/>
      </c>
      <c r="B445" t="str">
        <f>IF('インポート_損益計算書（部門別）'!A445="","",'インポート_損益計算書（部門別）'!A445)</f>
        <v/>
      </c>
      <c r="C445" t="str">
        <f>IF('インポート_損益計算書（部門別）'!B445="","",'インポート_損益計算書（部門別）'!B445)</f>
        <v/>
      </c>
      <c r="D445" s="623" t="str">
        <f>IF('インポート_損益計算書（部門別）'!C445="","",'インポート_損益計算書（部門別）'!C445)</f>
        <v/>
      </c>
      <c r="E445" s="623" t="str">
        <f>IF('インポート_損益計算書（部門別）'!D445="","",'インポート_損益計算書（部門別）'!D445)</f>
        <v/>
      </c>
      <c r="F445" s="623" t="str">
        <f>IF('インポート_損益計算書（部門別）'!E445="","",'インポート_損益計算書（部門別）'!E445)</f>
        <v/>
      </c>
      <c r="G445" t="str">
        <f>IF('インポート_損益計算書（部門別）'!F445="","",'インポート_損益計算書（部門別）'!F445)</f>
        <v/>
      </c>
    </row>
    <row r="446" spans="1:7">
      <c r="A446" t="str">
        <f t="shared" si="6"/>
        <v/>
      </c>
      <c r="B446" t="str">
        <f>IF('インポート_損益計算書（部門別）'!A446="","",'インポート_損益計算書（部門別）'!A446)</f>
        <v/>
      </c>
      <c r="C446" t="str">
        <f>IF('インポート_損益計算書（部門別）'!B446="","",'インポート_損益計算書（部門別）'!B446)</f>
        <v/>
      </c>
      <c r="D446" s="623" t="str">
        <f>IF('インポート_損益計算書（部門別）'!C446="","",'インポート_損益計算書（部門別）'!C446)</f>
        <v/>
      </c>
      <c r="E446" s="623" t="str">
        <f>IF('インポート_損益計算書（部門別）'!D446="","",'インポート_損益計算書（部門別）'!D446)</f>
        <v/>
      </c>
      <c r="F446" s="623" t="str">
        <f>IF('インポート_損益計算書（部門別）'!E446="","",'インポート_損益計算書（部門別）'!E446)</f>
        <v/>
      </c>
      <c r="G446" t="str">
        <f>IF('インポート_損益計算書（部門別）'!F446="","",'インポート_損益計算書（部門別）'!F446)</f>
        <v/>
      </c>
    </row>
    <row r="447" spans="1:7">
      <c r="A447" t="str">
        <f t="shared" si="6"/>
        <v/>
      </c>
      <c r="B447" t="str">
        <f>IF('インポート_損益計算書（部門別）'!A447="","",'インポート_損益計算書（部門別）'!A447)</f>
        <v/>
      </c>
      <c r="C447" t="str">
        <f>IF('インポート_損益計算書（部門別）'!B447="","",'インポート_損益計算書（部門別）'!B447)</f>
        <v/>
      </c>
      <c r="D447" s="623" t="str">
        <f>IF('インポート_損益計算書（部門別）'!C447="","",'インポート_損益計算書（部門別）'!C447)</f>
        <v/>
      </c>
      <c r="E447" s="623" t="str">
        <f>IF('インポート_損益計算書（部門別）'!D447="","",'インポート_損益計算書（部門別）'!D447)</f>
        <v/>
      </c>
      <c r="F447" s="623" t="str">
        <f>IF('インポート_損益計算書（部門別）'!E447="","",'インポート_損益計算書（部門別）'!E447)</f>
        <v/>
      </c>
      <c r="G447" t="str">
        <f>IF('インポート_損益計算書（部門別）'!F447="","",'インポート_損益計算書（部門別）'!F447)</f>
        <v/>
      </c>
    </row>
    <row r="448" spans="1:7">
      <c r="A448" t="str">
        <f t="shared" si="6"/>
        <v/>
      </c>
      <c r="B448" t="str">
        <f>IF('インポート_損益計算書（部門別）'!A448="","",'インポート_損益計算書（部門別）'!A448)</f>
        <v/>
      </c>
      <c r="C448" t="str">
        <f>IF('インポート_損益計算書（部門別）'!B448="","",'インポート_損益計算書（部門別）'!B448)</f>
        <v/>
      </c>
      <c r="D448" s="623" t="str">
        <f>IF('インポート_損益計算書（部門別）'!C448="","",'インポート_損益計算書（部門別）'!C448)</f>
        <v/>
      </c>
      <c r="E448" s="623" t="str">
        <f>IF('インポート_損益計算書（部門別）'!D448="","",'インポート_損益計算書（部門別）'!D448)</f>
        <v/>
      </c>
      <c r="F448" s="623" t="str">
        <f>IF('インポート_損益計算書（部門別）'!E448="","",'インポート_損益計算書（部門別）'!E448)</f>
        <v/>
      </c>
      <c r="G448" t="str">
        <f>IF('インポート_損益計算書（部門別）'!F448="","",'インポート_損益計算書（部門別）'!F448)</f>
        <v/>
      </c>
    </row>
    <row r="449" spans="1:7">
      <c r="A449" t="str">
        <f t="shared" si="6"/>
        <v/>
      </c>
      <c r="B449" t="str">
        <f>IF('インポート_損益計算書（部門別）'!A449="","",'インポート_損益計算書（部門別）'!A449)</f>
        <v/>
      </c>
      <c r="C449" t="str">
        <f>IF('インポート_損益計算書（部門別）'!B449="","",'インポート_損益計算書（部門別）'!B449)</f>
        <v/>
      </c>
      <c r="D449" s="623" t="str">
        <f>IF('インポート_損益計算書（部門別）'!C449="","",'インポート_損益計算書（部門別）'!C449)</f>
        <v/>
      </c>
      <c r="E449" s="623" t="str">
        <f>IF('インポート_損益計算書（部門別）'!D449="","",'インポート_損益計算書（部門別）'!D449)</f>
        <v/>
      </c>
      <c r="F449" s="623" t="str">
        <f>IF('インポート_損益計算書（部門別）'!E449="","",'インポート_損益計算書（部門別）'!E449)</f>
        <v/>
      </c>
      <c r="G449" t="str">
        <f>IF('インポート_損益計算書（部門別）'!F449="","",'インポート_損益計算書（部門別）'!F449)</f>
        <v/>
      </c>
    </row>
    <row r="450" spans="1:7">
      <c r="A450" t="str">
        <f t="shared" si="6"/>
        <v/>
      </c>
      <c r="B450" t="str">
        <f>IF('インポート_損益計算書（部門別）'!A450="","",'インポート_損益計算書（部門別）'!A450)</f>
        <v/>
      </c>
      <c r="C450" t="str">
        <f>IF('インポート_損益計算書（部門別）'!B450="","",'インポート_損益計算書（部門別）'!B450)</f>
        <v/>
      </c>
      <c r="D450" s="623" t="str">
        <f>IF('インポート_損益計算書（部門別）'!C450="","",'インポート_損益計算書（部門別）'!C450)</f>
        <v/>
      </c>
      <c r="E450" s="623" t="str">
        <f>IF('インポート_損益計算書（部門別）'!D450="","",'インポート_損益計算書（部門別）'!D450)</f>
        <v/>
      </c>
      <c r="F450" s="623" t="str">
        <f>IF('インポート_損益計算書（部門別）'!E450="","",'インポート_損益計算書（部門別）'!E450)</f>
        <v/>
      </c>
      <c r="G450" t="str">
        <f>IF('インポート_損益計算書（部門別）'!F450="","",'インポート_損益計算書（部門別）'!F450)</f>
        <v/>
      </c>
    </row>
    <row r="451" spans="1:7">
      <c r="A451" t="str">
        <f t="shared" ref="A451:A500" si="7">CONCATENATE(B451,C451)</f>
        <v/>
      </c>
      <c r="B451" t="str">
        <f>IF('インポート_損益計算書（部門別）'!A451="","",'インポート_損益計算書（部門別）'!A451)</f>
        <v/>
      </c>
      <c r="C451" t="str">
        <f>IF('インポート_損益計算書（部門別）'!B451="","",'インポート_損益計算書（部門別）'!B451)</f>
        <v/>
      </c>
      <c r="D451" s="623" t="str">
        <f>IF('インポート_損益計算書（部門別）'!C451="","",'インポート_損益計算書（部門別）'!C451)</f>
        <v/>
      </c>
      <c r="E451" s="623" t="str">
        <f>IF('インポート_損益計算書（部門別）'!D451="","",'インポート_損益計算書（部門別）'!D451)</f>
        <v/>
      </c>
      <c r="F451" s="623" t="str">
        <f>IF('インポート_損益計算書（部門別）'!E451="","",'インポート_損益計算書（部門別）'!E451)</f>
        <v/>
      </c>
      <c r="G451" t="str">
        <f>IF('インポート_損益計算書（部門別）'!F451="","",'インポート_損益計算書（部門別）'!F451)</f>
        <v/>
      </c>
    </row>
    <row r="452" spans="1:7">
      <c r="A452" t="str">
        <f t="shared" si="7"/>
        <v/>
      </c>
      <c r="B452" t="str">
        <f>IF('インポート_損益計算書（部門別）'!A452="","",'インポート_損益計算書（部門別）'!A452)</f>
        <v/>
      </c>
      <c r="C452" t="str">
        <f>IF('インポート_損益計算書（部門別）'!B452="","",'インポート_損益計算書（部門別）'!B452)</f>
        <v/>
      </c>
      <c r="D452" s="623" t="str">
        <f>IF('インポート_損益計算書（部門別）'!C452="","",'インポート_損益計算書（部門別）'!C452)</f>
        <v/>
      </c>
      <c r="E452" s="623" t="str">
        <f>IF('インポート_損益計算書（部門別）'!D452="","",'インポート_損益計算書（部門別）'!D452)</f>
        <v/>
      </c>
      <c r="F452" s="623" t="str">
        <f>IF('インポート_損益計算書（部門別）'!E452="","",'インポート_損益計算書（部門別）'!E452)</f>
        <v/>
      </c>
      <c r="G452" t="str">
        <f>IF('インポート_損益計算書（部門別）'!F452="","",'インポート_損益計算書（部門別）'!F452)</f>
        <v/>
      </c>
    </row>
    <row r="453" spans="1:7">
      <c r="A453" t="str">
        <f t="shared" si="7"/>
        <v/>
      </c>
      <c r="B453" t="str">
        <f>IF('インポート_損益計算書（部門別）'!A453="","",'インポート_損益計算書（部門別）'!A453)</f>
        <v/>
      </c>
      <c r="C453" t="str">
        <f>IF('インポート_損益計算書（部門別）'!B453="","",'インポート_損益計算書（部門別）'!B453)</f>
        <v/>
      </c>
      <c r="D453" s="623" t="str">
        <f>IF('インポート_損益計算書（部門別）'!C453="","",'インポート_損益計算書（部門別）'!C453)</f>
        <v/>
      </c>
      <c r="E453" s="623" t="str">
        <f>IF('インポート_損益計算書（部門別）'!D453="","",'インポート_損益計算書（部門別）'!D453)</f>
        <v/>
      </c>
      <c r="F453" s="623" t="str">
        <f>IF('インポート_損益計算書（部門別）'!E453="","",'インポート_損益計算書（部門別）'!E453)</f>
        <v/>
      </c>
      <c r="G453" t="str">
        <f>IF('インポート_損益計算書（部門別）'!F453="","",'インポート_損益計算書（部門別）'!F453)</f>
        <v/>
      </c>
    </row>
    <row r="454" spans="1:7">
      <c r="A454" t="str">
        <f t="shared" si="7"/>
        <v/>
      </c>
      <c r="B454" t="str">
        <f>IF('インポート_損益計算書（部門別）'!A454="","",'インポート_損益計算書（部門別）'!A454)</f>
        <v/>
      </c>
      <c r="C454" t="str">
        <f>IF('インポート_損益計算書（部門別）'!B454="","",'インポート_損益計算書（部門別）'!B454)</f>
        <v/>
      </c>
      <c r="D454" s="623" t="str">
        <f>IF('インポート_損益計算書（部門別）'!C454="","",'インポート_損益計算書（部門別）'!C454)</f>
        <v/>
      </c>
      <c r="E454" s="623" t="str">
        <f>IF('インポート_損益計算書（部門別）'!D454="","",'インポート_損益計算書（部門別）'!D454)</f>
        <v/>
      </c>
      <c r="F454" s="623" t="str">
        <f>IF('インポート_損益計算書（部門別）'!E454="","",'インポート_損益計算書（部門別）'!E454)</f>
        <v/>
      </c>
      <c r="G454" t="str">
        <f>IF('インポート_損益計算書（部門別）'!F454="","",'インポート_損益計算書（部門別）'!F454)</f>
        <v/>
      </c>
    </row>
    <row r="455" spans="1:7">
      <c r="A455" t="str">
        <f t="shared" si="7"/>
        <v/>
      </c>
      <c r="B455" t="str">
        <f>IF('インポート_損益計算書（部門別）'!A455="","",'インポート_損益計算書（部門別）'!A455)</f>
        <v/>
      </c>
      <c r="C455" t="str">
        <f>IF('インポート_損益計算書（部門別）'!B455="","",'インポート_損益計算書（部門別）'!B455)</f>
        <v/>
      </c>
      <c r="D455" s="623" t="str">
        <f>IF('インポート_損益計算書（部門別）'!C455="","",'インポート_損益計算書（部門別）'!C455)</f>
        <v/>
      </c>
      <c r="E455" s="623" t="str">
        <f>IF('インポート_損益計算書（部門別）'!D455="","",'インポート_損益計算書（部門別）'!D455)</f>
        <v/>
      </c>
      <c r="F455" s="623" t="str">
        <f>IF('インポート_損益計算書（部門別）'!E455="","",'インポート_損益計算書（部門別）'!E455)</f>
        <v/>
      </c>
      <c r="G455" t="str">
        <f>IF('インポート_損益計算書（部門別）'!F455="","",'インポート_損益計算書（部門別）'!F455)</f>
        <v/>
      </c>
    </row>
    <row r="456" spans="1:7">
      <c r="A456" t="str">
        <f t="shared" si="7"/>
        <v/>
      </c>
      <c r="B456" t="str">
        <f>IF('インポート_損益計算書（部門別）'!A456="","",'インポート_損益計算書（部門別）'!A456)</f>
        <v/>
      </c>
      <c r="C456" t="str">
        <f>IF('インポート_損益計算書（部門別）'!B456="","",'インポート_損益計算書（部門別）'!B456)</f>
        <v/>
      </c>
      <c r="D456" s="623" t="str">
        <f>IF('インポート_損益計算書（部門別）'!C456="","",'インポート_損益計算書（部門別）'!C456)</f>
        <v/>
      </c>
      <c r="E456" s="623" t="str">
        <f>IF('インポート_損益計算書（部門別）'!D456="","",'インポート_損益計算書（部門別）'!D456)</f>
        <v/>
      </c>
      <c r="F456" s="623" t="str">
        <f>IF('インポート_損益計算書（部門別）'!E456="","",'インポート_損益計算書（部門別）'!E456)</f>
        <v/>
      </c>
      <c r="G456" t="str">
        <f>IF('インポート_損益計算書（部門別）'!F456="","",'インポート_損益計算書（部門別）'!F456)</f>
        <v/>
      </c>
    </row>
    <row r="457" spans="1:7">
      <c r="A457" t="str">
        <f t="shared" si="7"/>
        <v/>
      </c>
      <c r="B457" t="str">
        <f>IF('インポート_損益計算書（部門別）'!A457="","",'インポート_損益計算書（部門別）'!A457)</f>
        <v/>
      </c>
      <c r="C457" t="str">
        <f>IF('インポート_損益計算書（部門別）'!B457="","",'インポート_損益計算書（部門別）'!B457)</f>
        <v/>
      </c>
      <c r="D457" s="623" t="str">
        <f>IF('インポート_損益計算書（部門別）'!C457="","",'インポート_損益計算書（部門別）'!C457)</f>
        <v/>
      </c>
      <c r="E457" s="623" t="str">
        <f>IF('インポート_損益計算書（部門別）'!D457="","",'インポート_損益計算書（部門別）'!D457)</f>
        <v/>
      </c>
      <c r="F457" s="623" t="str">
        <f>IF('インポート_損益計算書（部門別）'!E457="","",'インポート_損益計算書（部門別）'!E457)</f>
        <v/>
      </c>
      <c r="G457" t="str">
        <f>IF('インポート_損益計算書（部門別）'!F457="","",'インポート_損益計算書（部門別）'!F457)</f>
        <v/>
      </c>
    </row>
    <row r="458" spans="1:7">
      <c r="A458" t="str">
        <f t="shared" si="7"/>
        <v/>
      </c>
      <c r="B458" t="str">
        <f>IF('インポート_損益計算書（部門別）'!A458="","",'インポート_損益計算書（部門別）'!A458)</f>
        <v/>
      </c>
      <c r="C458" t="str">
        <f>IF('インポート_損益計算書（部門別）'!B458="","",'インポート_損益計算書（部門別）'!B458)</f>
        <v/>
      </c>
      <c r="D458" s="623" t="str">
        <f>IF('インポート_損益計算書（部門別）'!C458="","",'インポート_損益計算書（部門別）'!C458)</f>
        <v/>
      </c>
      <c r="E458" s="623" t="str">
        <f>IF('インポート_損益計算書（部門別）'!D458="","",'インポート_損益計算書（部門別）'!D458)</f>
        <v/>
      </c>
      <c r="F458" s="623" t="str">
        <f>IF('インポート_損益計算書（部門別）'!E458="","",'インポート_損益計算書（部門別）'!E458)</f>
        <v/>
      </c>
      <c r="G458" t="str">
        <f>IF('インポート_損益計算書（部門別）'!F458="","",'インポート_損益計算書（部門別）'!F458)</f>
        <v/>
      </c>
    </row>
    <row r="459" spans="1:7">
      <c r="A459" t="str">
        <f t="shared" si="7"/>
        <v/>
      </c>
      <c r="B459" t="str">
        <f>IF('インポート_損益計算書（部門別）'!A459="","",'インポート_損益計算書（部門別）'!A459)</f>
        <v/>
      </c>
      <c r="C459" t="str">
        <f>IF('インポート_損益計算書（部門別）'!B459="","",'インポート_損益計算書（部門別）'!B459)</f>
        <v/>
      </c>
      <c r="D459" s="623" t="str">
        <f>IF('インポート_損益計算書（部門別）'!C459="","",'インポート_損益計算書（部門別）'!C459)</f>
        <v/>
      </c>
      <c r="E459" s="623" t="str">
        <f>IF('インポート_損益計算書（部門別）'!D459="","",'インポート_損益計算書（部門別）'!D459)</f>
        <v/>
      </c>
      <c r="F459" s="623" t="str">
        <f>IF('インポート_損益計算書（部門別）'!E459="","",'インポート_損益計算書（部門別）'!E459)</f>
        <v/>
      </c>
      <c r="G459" t="str">
        <f>IF('インポート_損益計算書（部門別）'!F459="","",'インポート_損益計算書（部門別）'!F459)</f>
        <v/>
      </c>
    </row>
    <row r="460" spans="1:7">
      <c r="A460" t="str">
        <f t="shared" si="7"/>
        <v/>
      </c>
      <c r="B460" t="str">
        <f>IF('インポート_損益計算書（部門別）'!A460="","",'インポート_損益計算書（部門別）'!A460)</f>
        <v/>
      </c>
      <c r="C460" t="str">
        <f>IF('インポート_損益計算書（部門別）'!B460="","",'インポート_損益計算書（部門別）'!B460)</f>
        <v/>
      </c>
      <c r="D460" s="623" t="str">
        <f>IF('インポート_損益計算書（部門別）'!C460="","",'インポート_損益計算書（部門別）'!C460)</f>
        <v/>
      </c>
      <c r="E460" s="623" t="str">
        <f>IF('インポート_損益計算書（部門別）'!D460="","",'インポート_損益計算書（部門別）'!D460)</f>
        <v/>
      </c>
      <c r="F460" s="623" t="str">
        <f>IF('インポート_損益計算書（部門別）'!E460="","",'インポート_損益計算書（部門別）'!E460)</f>
        <v/>
      </c>
      <c r="G460" t="str">
        <f>IF('インポート_損益計算書（部門別）'!F460="","",'インポート_損益計算書（部門別）'!F460)</f>
        <v/>
      </c>
    </row>
    <row r="461" spans="1:7">
      <c r="A461" t="str">
        <f t="shared" si="7"/>
        <v/>
      </c>
      <c r="B461" t="str">
        <f>IF('インポート_損益計算書（部門別）'!A461="","",'インポート_損益計算書（部門別）'!A461)</f>
        <v/>
      </c>
      <c r="C461" t="str">
        <f>IF('インポート_損益計算書（部門別）'!B461="","",'インポート_損益計算書（部門別）'!B461)</f>
        <v/>
      </c>
      <c r="D461" s="623" t="str">
        <f>IF('インポート_損益計算書（部門別）'!C461="","",'インポート_損益計算書（部門別）'!C461)</f>
        <v/>
      </c>
      <c r="E461" s="623" t="str">
        <f>IF('インポート_損益計算書（部門別）'!D461="","",'インポート_損益計算書（部門別）'!D461)</f>
        <v/>
      </c>
      <c r="F461" s="623" t="str">
        <f>IF('インポート_損益計算書（部門別）'!E461="","",'インポート_損益計算書（部門別）'!E461)</f>
        <v/>
      </c>
      <c r="G461" t="str">
        <f>IF('インポート_損益計算書（部門別）'!F461="","",'インポート_損益計算書（部門別）'!F461)</f>
        <v/>
      </c>
    </row>
    <row r="462" spans="1:7">
      <c r="A462" t="str">
        <f t="shared" si="7"/>
        <v/>
      </c>
      <c r="B462" t="str">
        <f>IF('インポート_損益計算書（部門別）'!A462="","",'インポート_損益計算書（部門別）'!A462)</f>
        <v/>
      </c>
      <c r="C462" t="str">
        <f>IF('インポート_損益計算書（部門別）'!B462="","",'インポート_損益計算書（部門別）'!B462)</f>
        <v/>
      </c>
      <c r="D462" s="623" t="str">
        <f>IF('インポート_損益計算書（部門別）'!C462="","",'インポート_損益計算書（部門別）'!C462)</f>
        <v/>
      </c>
      <c r="E462" s="623" t="str">
        <f>IF('インポート_損益計算書（部門別）'!D462="","",'インポート_損益計算書（部門別）'!D462)</f>
        <v/>
      </c>
      <c r="F462" s="623" t="str">
        <f>IF('インポート_損益計算書（部門別）'!E462="","",'インポート_損益計算書（部門別）'!E462)</f>
        <v/>
      </c>
      <c r="G462" t="str">
        <f>IF('インポート_損益計算書（部門別）'!F462="","",'インポート_損益計算書（部門別）'!F462)</f>
        <v/>
      </c>
    </row>
    <row r="463" spans="1:7">
      <c r="A463" t="str">
        <f t="shared" si="7"/>
        <v/>
      </c>
      <c r="B463" t="str">
        <f>IF('インポート_損益計算書（部門別）'!A463="","",'インポート_損益計算書（部門別）'!A463)</f>
        <v/>
      </c>
      <c r="C463" t="str">
        <f>IF('インポート_損益計算書（部門別）'!B463="","",'インポート_損益計算書（部門別）'!B463)</f>
        <v/>
      </c>
      <c r="D463" s="623" t="str">
        <f>IF('インポート_損益計算書（部門別）'!C463="","",'インポート_損益計算書（部門別）'!C463)</f>
        <v/>
      </c>
      <c r="E463" s="623" t="str">
        <f>IF('インポート_損益計算書（部門別）'!D463="","",'インポート_損益計算書（部門別）'!D463)</f>
        <v/>
      </c>
      <c r="F463" s="623" t="str">
        <f>IF('インポート_損益計算書（部門別）'!E463="","",'インポート_損益計算書（部門別）'!E463)</f>
        <v/>
      </c>
      <c r="G463" t="str">
        <f>IF('インポート_損益計算書（部門別）'!F463="","",'インポート_損益計算書（部門別）'!F463)</f>
        <v/>
      </c>
    </row>
    <row r="464" spans="1:7">
      <c r="A464" t="str">
        <f t="shared" si="7"/>
        <v/>
      </c>
      <c r="B464" t="str">
        <f>IF('インポート_損益計算書（部門別）'!A464="","",'インポート_損益計算書（部門別）'!A464)</f>
        <v/>
      </c>
      <c r="C464" t="str">
        <f>IF('インポート_損益計算書（部門別）'!B464="","",'インポート_損益計算書（部門別）'!B464)</f>
        <v/>
      </c>
      <c r="D464" s="623" t="str">
        <f>IF('インポート_損益計算書（部門別）'!C464="","",'インポート_損益計算書（部門別）'!C464)</f>
        <v/>
      </c>
      <c r="E464" s="623" t="str">
        <f>IF('インポート_損益計算書（部門別）'!D464="","",'インポート_損益計算書（部門別）'!D464)</f>
        <v/>
      </c>
      <c r="F464" s="623" t="str">
        <f>IF('インポート_損益計算書（部門別）'!E464="","",'インポート_損益計算書（部門別）'!E464)</f>
        <v/>
      </c>
      <c r="G464" t="str">
        <f>IF('インポート_損益計算書（部門別）'!F464="","",'インポート_損益計算書（部門別）'!F464)</f>
        <v/>
      </c>
    </row>
    <row r="465" spans="1:7">
      <c r="A465" t="str">
        <f t="shared" si="7"/>
        <v/>
      </c>
      <c r="B465" t="str">
        <f>IF('インポート_損益計算書（部門別）'!A465="","",'インポート_損益計算書（部門別）'!A465)</f>
        <v/>
      </c>
      <c r="C465" t="str">
        <f>IF('インポート_損益計算書（部門別）'!B465="","",'インポート_損益計算書（部門別）'!B465)</f>
        <v/>
      </c>
      <c r="D465" s="623" t="str">
        <f>IF('インポート_損益計算書（部門別）'!C465="","",'インポート_損益計算書（部門別）'!C465)</f>
        <v/>
      </c>
      <c r="E465" s="623" t="str">
        <f>IF('インポート_損益計算書（部門別）'!D465="","",'インポート_損益計算書（部門別）'!D465)</f>
        <v/>
      </c>
      <c r="F465" s="623" t="str">
        <f>IF('インポート_損益計算書（部門別）'!E465="","",'インポート_損益計算書（部門別）'!E465)</f>
        <v/>
      </c>
      <c r="G465" t="str">
        <f>IF('インポート_損益計算書（部門別）'!F465="","",'インポート_損益計算書（部門別）'!F465)</f>
        <v/>
      </c>
    </row>
    <row r="466" spans="1:7">
      <c r="A466" t="str">
        <f t="shared" si="7"/>
        <v/>
      </c>
      <c r="B466" t="str">
        <f>IF('インポート_損益計算書（部門別）'!A466="","",'インポート_損益計算書（部門別）'!A466)</f>
        <v/>
      </c>
      <c r="C466" t="str">
        <f>IF('インポート_損益計算書（部門別）'!B466="","",'インポート_損益計算書（部門別）'!B466)</f>
        <v/>
      </c>
      <c r="D466" s="623" t="str">
        <f>IF('インポート_損益計算書（部門別）'!C466="","",'インポート_損益計算書（部門別）'!C466)</f>
        <v/>
      </c>
      <c r="E466" s="623" t="str">
        <f>IF('インポート_損益計算書（部門別）'!D466="","",'インポート_損益計算書（部門別）'!D466)</f>
        <v/>
      </c>
      <c r="F466" s="623" t="str">
        <f>IF('インポート_損益計算書（部門別）'!E466="","",'インポート_損益計算書（部門別）'!E466)</f>
        <v/>
      </c>
      <c r="G466" t="str">
        <f>IF('インポート_損益計算書（部門別）'!F466="","",'インポート_損益計算書（部門別）'!F466)</f>
        <v/>
      </c>
    </row>
    <row r="467" spans="1:7">
      <c r="A467" t="str">
        <f t="shared" si="7"/>
        <v/>
      </c>
      <c r="B467" t="str">
        <f>IF('インポート_損益計算書（部門別）'!A467="","",'インポート_損益計算書（部門別）'!A467)</f>
        <v/>
      </c>
      <c r="C467" t="str">
        <f>IF('インポート_損益計算書（部門別）'!B467="","",'インポート_損益計算書（部門別）'!B467)</f>
        <v/>
      </c>
      <c r="D467" s="623" t="str">
        <f>IF('インポート_損益計算書（部門別）'!C467="","",'インポート_損益計算書（部門別）'!C467)</f>
        <v/>
      </c>
      <c r="E467" s="623" t="str">
        <f>IF('インポート_損益計算書（部門別）'!D467="","",'インポート_損益計算書（部門別）'!D467)</f>
        <v/>
      </c>
      <c r="F467" s="623" t="str">
        <f>IF('インポート_損益計算書（部門別）'!E467="","",'インポート_損益計算書（部門別）'!E467)</f>
        <v/>
      </c>
      <c r="G467" t="str">
        <f>IF('インポート_損益計算書（部門別）'!F467="","",'インポート_損益計算書（部門別）'!F467)</f>
        <v/>
      </c>
    </row>
    <row r="468" spans="1:7">
      <c r="A468" t="str">
        <f t="shared" si="7"/>
        <v/>
      </c>
      <c r="B468" t="str">
        <f>IF('インポート_損益計算書（部門別）'!A468="","",'インポート_損益計算書（部門別）'!A468)</f>
        <v/>
      </c>
      <c r="C468" t="str">
        <f>IF('インポート_損益計算書（部門別）'!B468="","",'インポート_損益計算書（部門別）'!B468)</f>
        <v/>
      </c>
      <c r="D468" s="623" t="str">
        <f>IF('インポート_損益計算書（部門別）'!C468="","",'インポート_損益計算書（部門別）'!C468)</f>
        <v/>
      </c>
      <c r="E468" s="623" t="str">
        <f>IF('インポート_損益計算書（部門別）'!D468="","",'インポート_損益計算書（部門別）'!D468)</f>
        <v/>
      </c>
      <c r="F468" s="623" t="str">
        <f>IF('インポート_損益計算書（部門別）'!E468="","",'インポート_損益計算書（部門別）'!E468)</f>
        <v/>
      </c>
      <c r="G468" t="str">
        <f>IF('インポート_損益計算書（部門別）'!F468="","",'インポート_損益計算書（部門別）'!F468)</f>
        <v/>
      </c>
    </row>
    <row r="469" spans="1:7">
      <c r="A469" t="str">
        <f t="shared" si="7"/>
        <v/>
      </c>
      <c r="B469" t="str">
        <f>IF('インポート_損益計算書（部門別）'!A469="","",'インポート_損益計算書（部門別）'!A469)</f>
        <v/>
      </c>
      <c r="C469" t="str">
        <f>IF('インポート_損益計算書（部門別）'!B469="","",'インポート_損益計算書（部門別）'!B469)</f>
        <v/>
      </c>
      <c r="D469" s="623" t="str">
        <f>IF('インポート_損益計算書（部門別）'!C469="","",'インポート_損益計算書（部門別）'!C469)</f>
        <v/>
      </c>
      <c r="E469" s="623" t="str">
        <f>IF('インポート_損益計算書（部門別）'!D469="","",'インポート_損益計算書（部門別）'!D469)</f>
        <v/>
      </c>
      <c r="F469" s="623" t="str">
        <f>IF('インポート_損益計算書（部門別）'!E469="","",'インポート_損益計算書（部門別）'!E469)</f>
        <v/>
      </c>
      <c r="G469" t="str">
        <f>IF('インポート_損益計算書（部門別）'!F469="","",'インポート_損益計算書（部門別）'!F469)</f>
        <v/>
      </c>
    </row>
    <row r="470" spans="1:7">
      <c r="A470" t="str">
        <f t="shared" si="7"/>
        <v/>
      </c>
      <c r="B470" t="str">
        <f>IF('インポート_損益計算書（部門別）'!A470="","",'インポート_損益計算書（部門別）'!A470)</f>
        <v/>
      </c>
      <c r="C470" t="str">
        <f>IF('インポート_損益計算書（部門別）'!B470="","",'インポート_損益計算書（部門別）'!B470)</f>
        <v/>
      </c>
      <c r="D470" s="623" t="str">
        <f>IF('インポート_損益計算書（部門別）'!C470="","",'インポート_損益計算書（部門別）'!C470)</f>
        <v/>
      </c>
      <c r="E470" s="623" t="str">
        <f>IF('インポート_損益計算書（部門別）'!D470="","",'インポート_損益計算書（部門別）'!D470)</f>
        <v/>
      </c>
      <c r="F470" s="623" t="str">
        <f>IF('インポート_損益計算書（部門別）'!E470="","",'インポート_損益計算書（部門別）'!E470)</f>
        <v/>
      </c>
      <c r="G470" t="str">
        <f>IF('インポート_損益計算書（部門別）'!F470="","",'インポート_損益計算書（部門別）'!F470)</f>
        <v/>
      </c>
    </row>
    <row r="471" spans="1:7">
      <c r="A471" t="str">
        <f t="shared" si="7"/>
        <v/>
      </c>
      <c r="B471" t="str">
        <f>IF('インポート_損益計算書（部門別）'!A471="","",'インポート_損益計算書（部門別）'!A471)</f>
        <v/>
      </c>
      <c r="C471" t="str">
        <f>IF('インポート_損益計算書（部門別）'!B471="","",'インポート_損益計算書（部門別）'!B471)</f>
        <v/>
      </c>
      <c r="D471" s="623" t="str">
        <f>IF('インポート_損益計算書（部門別）'!C471="","",'インポート_損益計算書（部門別）'!C471)</f>
        <v/>
      </c>
      <c r="E471" s="623" t="str">
        <f>IF('インポート_損益計算書（部門別）'!D471="","",'インポート_損益計算書（部門別）'!D471)</f>
        <v/>
      </c>
      <c r="F471" s="623" t="str">
        <f>IF('インポート_損益計算書（部門別）'!E471="","",'インポート_損益計算書（部門別）'!E471)</f>
        <v/>
      </c>
      <c r="G471" t="str">
        <f>IF('インポート_損益計算書（部門別）'!F471="","",'インポート_損益計算書（部門別）'!F471)</f>
        <v/>
      </c>
    </row>
    <row r="472" spans="1:7">
      <c r="A472" t="str">
        <f t="shared" si="7"/>
        <v/>
      </c>
      <c r="B472" t="str">
        <f>IF('インポート_損益計算書（部門別）'!A472="","",'インポート_損益計算書（部門別）'!A472)</f>
        <v/>
      </c>
      <c r="C472" t="str">
        <f>IF('インポート_損益計算書（部門別）'!B472="","",'インポート_損益計算書（部門別）'!B472)</f>
        <v/>
      </c>
      <c r="D472" s="623" t="str">
        <f>IF('インポート_損益計算書（部門別）'!C472="","",'インポート_損益計算書（部門別）'!C472)</f>
        <v/>
      </c>
      <c r="E472" s="623" t="str">
        <f>IF('インポート_損益計算書（部門別）'!D472="","",'インポート_損益計算書（部門別）'!D472)</f>
        <v/>
      </c>
      <c r="F472" s="623" t="str">
        <f>IF('インポート_損益計算書（部門別）'!E472="","",'インポート_損益計算書（部門別）'!E472)</f>
        <v/>
      </c>
      <c r="G472" t="str">
        <f>IF('インポート_損益計算書（部門別）'!F472="","",'インポート_損益計算書（部門別）'!F472)</f>
        <v/>
      </c>
    </row>
    <row r="473" spans="1:7">
      <c r="A473" t="str">
        <f t="shared" si="7"/>
        <v/>
      </c>
      <c r="B473" t="str">
        <f>IF('インポート_損益計算書（部門別）'!A473="","",'インポート_損益計算書（部門別）'!A473)</f>
        <v/>
      </c>
      <c r="C473" t="str">
        <f>IF('インポート_損益計算書（部門別）'!B473="","",'インポート_損益計算書（部門別）'!B473)</f>
        <v/>
      </c>
      <c r="D473" s="623" t="str">
        <f>IF('インポート_損益計算書（部門別）'!C473="","",'インポート_損益計算書（部門別）'!C473)</f>
        <v/>
      </c>
      <c r="E473" s="623" t="str">
        <f>IF('インポート_損益計算書（部門別）'!D473="","",'インポート_損益計算書（部門別）'!D473)</f>
        <v/>
      </c>
      <c r="F473" s="623" t="str">
        <f>IF('インポート_損益計算書（部門別）'!E473="","",'インポート_損益計算書（部門別）'!E473)</f>
        <v/>
      </c>
      <c r="G473" t="str">
        <f>IF('インポート_損益計算書（部門別）'!F473="","",'インポート_損益計算書（部門別）'!F473)</f>
        <v/>
      </c>
    </row>
    <row r="474" spans="1:7">
      <c r="A474" t="str">
        <f t="shared" si="7"/>
        <v/>
      </c>
      <c r="B474" t="str">
        <f>IF('インポート_損益計算書（部門別）'!A474="","",'インポート_損益計算書（部門別）'!A474)</f>
        <v/>
      </c>
      <c r="C474" t="str">
        <f>IF('インポート_損益計算書（部門別）'!B474="","",'インポート_損益計算書（部門別）'!B474)</f>
        <v/>
      </c>
      <c r="D474" s="623" t="str">
        <f>IF('インポート_損益計算書（部門別）'!C474="","",'インポート_損益計算書（部門別）'!C474)</f>
        <v/>
      </c>
      <c r="E474" s="623" t="str">
        <f>IF('インポート_損益計算書（部門別）'!D474="","",'インポート_損益計算書（部門別）'!D474)</f>
        <v/>
      </c>
      <c r="F474" s="623" t="str">
        <f>IF('インポート_損益計算書（部門別）'!E474="","",'インポート_損益計算書（部門別）'!E474)</f>
        <v/>
      </c>
      <c r="G474" t="str">
        <f>IF('インポート_損益計算書（部門別）'!F474="","",'インポート_損益計算書（部門別）'!F474)</f>
        <v/>
      </c>
    </row>
    <row r="475" spans="1:7">
      <c r="A475" t="str">
        <f t="shared" si="7"/>
        <v/>
      </c>
      <c r="B475" t="str">
        <f>IF('インポート_損益計算書（部門別）'!A475="","",'インポート_損益計算書（部門別）'!A475)</f>
        <v/>
      </c>
      <c r="C475" t="str">
        <f>IF('インポート_損益計算書（部門別）'!B475="","",'インポート_損益計算書（部門別）'!B475)</f>
        <v/>
      </c>
      <c r="D475" s="623" t="str">
        <f>IF('インポート_損益計算書（部門別）'!C475="","",'インポート_損益計算書（部門別）'!C475)</f>
        <v/>
      </c>
      <c r="E475" s="623" t="str">
        <f>IF('インポート_損益計算書（部門別）'!D475="","",'インポート_損益計算書（部門別）'!D475)</f>
        <v/>
      </c>
      <c r="F475" s="623" t="str">
        <f>IF('インポート_損益計算書（部門別）'!E475="","",'インポート_損益計算書（部門別）'!E475)</f>
        <v/>
      </c>
      <c r="G475" t="str">
        <f>IF('インポート_損益計算書（部門別）'!F475="","",'インポート_損益計算書（部門別）'!F475)</f>
        <v/>
      </c>
    </row>
    <row r="476" spans="1:7">
      <c r="A476" t="str">
        <f t="shared" si="7"/>
        <v/>
      </c>
      <c r="B476" t="str">
        <f>IF('インポート_損益計算書（部門別）'!A476="","",'インポート_損益計算書（部門別）'!A476)</f>
        <v/>
      </c>
      <c r="C476" t="str">
        <f>IF('インポート_損益計算書（部門別）'!B476="","",'インポート_損益計算書（部門別）'!B476)</f>
        <v/>
      </c>
      <c r="D476" s="623" t="str">
        <f>IF('インポート_損益計算書（部門別）'!C476="","",'インポート_損益計算書（部門別）'!C476)</f>
        <v/>
      </c>
      <c r="E476" s="623" t="str">
        <f>IF('インポート_損益計算書（部門別）'!D476="","",'インポート_損益計算書（部門別）'!D476)</f>
        <v/>
      </c>
      <c r="F476" s="623" t="str">
        <f>IF('インポート_損益計算書（部門別）'!E476="","",'インポート_損益計算書（部門別）'!E476)</f>
        <v/>
      </c>
      <c r="G476" t="str">
        <f>IF('インポート_損益計算書（部門別）'!F476="","",'インポート_損益計算書（部門別）'!F476)</f>
        <v/>
      </c>
    </row>
    <row r="477" spans="1:7">
      <c r="A477" t="str">
        <f t="shared" si="7"/>
        <v/>
      </c>
      <c r="B477" t="str">
        <f>IF('インポート_損益計算書（部門別）'!A477="","",'インポート_損益計算書（部門別）'!A477)</f>
        <v/>
      </c>
      <c r="C477" t="str">
        <f>IF('インポート_損益計算書（部門別）'!B477="","",'インポート_損益計算書（部門別）'!B477)</f>
        <v/>
      </c>
      <c r="D477" s="623" t="str">
        <f>IF('インポート_損益計算書（部門別）'!C477="","",'インポート_損益計算書（部門別）'!C477)</f>
        <v/>
      </c>
      <c r="E477" s="623" t="str">
        <f>IF('インポート_損益計算書（部門別）'!D477="","",'インポート_損益計算書（部門別）'!D477)</f>
        <v/>
      </c>
      <c r="F477" s="623" t="str">
        <f>IF('インポート_損益計算書（部門別）'!E477="","",'インポート_損益計算書（部門別）'!E477)</f>
        <v/>
      </c>
      <c r="G477" t="str">
        <f>IF('インポート_損益計算書（部門別）'!F477="","",'インポート_損益計算書（部門別）'!F477)</f>
        <v/>
      </c>
    </row>
    <row r="478" spans="1:7">
      <c r="A478" t="str">
        <f t="shared" si="7"/>
        <v/>
      </c>
      <c r="B478" t="str">
        <f>IF('インポート_損益計算書（部門別）'!A478="","",'インポート_損益計算書（部門別）'!A478)</f>
        <v/>
      </c>
      <c r="C478" t="str">
        <f>IF('インポート_損益計算書（部門別）'!B478="","",'インポート_損益計算書（部門別）'!B478)</f>
        <v/>
      </c>
      <c r="D478" s="623" t="str">
        <f>IF('インポート_損益計算書（部門別）'!C478="","",'インポート_損益計算書（部門別）'!C478)</f>
        <v/>
      </c>
      <c r="E478" s="623" t="str">
        <f>IF('インポート_損益計算書（部門別）'!D478="","",'インポート_損益計算書（部門別）'!D478)</f>
        <v/>
      </c>
      <c r="F478" s="623" t="str">
        <f>IF('インポート_損益計算書（部門別）'!E478="","",'インポート_損益計算書（部門別）'!E478)</f>
        <v/>
      </c>
      <c r="G478" t="str">
        <f>IF('インポート_損益計算書（部門別）'!F478="","",'インポート_損益計算書（部門別）'!F478)</f>
        <v/>
      </c>
    </row>
    <row r="479" spans="1:7">
      <c r="A479" t="str">
        <f t="shared" si="7"/>
        <v/>
      </c>
      <c r="B479" t="str">
        <f>IF('インポート_損益計算書（部門別）'!A479="","",'インポート_損益計算書（部門別）'!A479)</f>
        <v/>
      </c>
      <c r="C479" t="str">
        <f>IF('インポート_損益計算書（部門別）'!B479="","",'インポート_損益計算書（部門別）'!B479)</f>
        <v/>
      </c>
      <c r="D479" s="623" t="str">
        <f>IF('インポート_損益計算書（部門別）'!C479="","",'インポート_損益計算書（部門別）'!C479)</f>
        <v/>
      </c>
      <c r="E479" s="623" t="str">
        <f>IF('インポート_損益計算書（部門別）'!D479="","",'インポート_損益計算書（部門別）'!D479)</f>
        <v/>
      </c>
      <c r="F479" s="623" t="str">
        <f>IF('インポート_損益計算書（部門別）'!E479="","",'インポート_損益計算書（部門別）'!E479)</f>
        <v/>
      </c>
      <c r="G479" t="str">
        <f>IF('インポート_損益計算書（部門別）'!F479="","",'インポート_損益計算書（部門別）'!F479)</f>
        <v/>
      </c>
    </row>
    <row r="480" spans="1:7">
      <c r="A480" t="str">
        <f t="shared" si="7"/>
        <v/>
      </c>
      <c r="B480" t="str">
        <f>IF('インポート_損益計算書（部門別）'!A480="","",'インポート_損益計算書（部門別）'!A480)</f>
        <v/>
      </c>
      <c r="C480" t="str">
        <f>IF('インポート_損益計算書（部門別）'!B480="","",'インポート_損益計算書（部門別）'!B480)</f>
        <v/>
      </c>
      <c r="D480" s="623" t="str">
        <f>IF('インポート_損益計算書（部門別）'!C480="","",'インポート_損益計算書（部門別）'!C480)</f>
        <v/>
      </c>
      <c r="E480" s="623" t="str">
        <f>IF('インポート_損益計算書（部門別）'!D480="","",'インポート_損益計算書（部門別）'!D480)</f>
        <v/>
      </c>
      <c r="F480" s="623" t="str">
        <f>IF('インポート_損益計算書（部門別）'!E480="","",'インポート_損益計算書（部門別）'!E480)</f>
        <v/>
      </c>
      <c r="G480" t="str">
        <f>IF('インポート_損益計算書（部門別）'!F480="","",'インポート_損益計算書（部門別）'!F480)</f>
        <v/>
      </c>
    </row>
    <row r="481" spans="1:7">
      <c r="A481" t="str">
        <f t="shared" si="7"/>
        <v/>
      </c>
      <c r="B481" t="str">
        <f>IF('インポート_損益計算書（部門別）'!A481="","",'インポート_損益計算書（部門別）'!A481)</f>
        <v/>
      </c>
      <c r="C481" t="str">
        <f>IF('インポート_損益計算書（部門別）'!B481="","",'インポート_損益計算書（部門別）'!B481)</f>
        <v/>
      </c>
      <c r="D481" s="623" t="str">
        <f>IF('インポート_損益計算書（部門別）'!C481="","",'インポート_損益計算書（部門別）'!C481)</f>
        <v/>
      </c>
      <c r="E481" s="623" t="str">
        <f>IF('インポート_損益計算書（部門別）'!D481="","",'インポート_損益計算書（部門別）'!D481)</f>
        <v/>
      </c>
      <c r="F481" s="623" t="str">
        <f>IF('インポート_損益計算書（部門別）'!E481="","",'インポート_損益計算書（部門別）'!E481)</f>
        <v/>
      </c>
      <c r="G481" t="str">
        <f>IF('インポート_損益計算書（部門別）'!F481="","",'インポート_損益計算書（部門別）'!F481)</f>
        <v/>
      </c>
    </row>
    <row r="482" spans="1:7">
      <c r="A482" t="str">
        <f t="shared" si="7"/>
        <v/>
      </c>
      <c r="B482" t="str">
        <f>IF('インポート_損益計算書（部門別）'!A482="","",'インポート_損益計算書（部門別）'!A482)</f>
        <v/>
      </c>
      <c r="C482" t="str">
        <f>IF('インポート_損益計算書（部門別）'!B482="","",'インポート_損益計算書（部門別）'!B482)</f>
        <v/>
      </c>
      <c r="D482" s="623" t="str">
        <f>IF('インポート_損益計算書（部門別）'!C482="","",'インポート_損益計算書（部門別）'!C482)</f>
        <v/>
      </c>
      <c r="E482" s="623" t="str">
        <f>IF('インポート_損益計算書（部門別）'!D482="","",'インポート_損益計算書（部門別）'!D482)</f>
        <v/>
      </c>
      <c r="F482" s="623" t="str">
        <f>IF('インポート_損益計算書（部門別）'!E482="","",'インポート_損益計算書（部門別）'!E482)</f>
        <v/>
      </c>
      <c r="G482" t="str">
        <f>IF('インポート_損益計算書（部門別）'!F482="","",'インポート_損益計算書（部門別）'!F482)</f>
        <v/>
      </c>
    </row>
    <row r="483" spans="1:7">
      <c r="A483" t="str">
        <f t="shared" si="7"/>
        <v/>
      </c>
      <c r="B483" t="str">
        <f>IF('インポート_損益計算書（部門別）'!A483="","",'インポート_損益計算書（部門別）'!A483)</f>
        <v/>
      </c>
      <c r="C483" t="str">
        <f>IF('インポート_損益計算書（部門別）'!B483="","",'インポート_損益計算書（部門別）'!B483)</f>
        <v/>
      </c>
      <c r="D483" s="623" t="str">
        <f>IF('インポート_損益計算書（部門別）'!C483="","",'インポート_損益計算書（部門別）'!C483)</f>
        <v/>
      </c>
      <c r="E483" s="623" t="str">
        <f>IF('インポート_損益計算書（部門別）'!D483="","",'インポート_損益計算書（部門別）'!D483)</f>
        <v/>
      </c>
      <c r="F483" s="623" t="str">
        <f>IF('インポート_損益計算書（部門別）'!E483="","",'インポート_損益計算書（部門別）'!E483)</f>
        <v/>
      </c>
      <c r="G483" t="str">
        <f>IF('インポート_損益計算書（部門別）'!F483="","",'インポート_損益計算書（部門別）'!F483)</f>
        <v/>
      </c>
    </row>
    <row r="484" spans="1:7">
      <c r="A484" t="str">
        <f t="shared" si="7"/>
        <v/>
      </c>
      <c r="B484" t="str">
        <f>IF('インポート_損益計算書（部門別）'!A484="","",'インポート_損益計算書（部門別）'!A484)</f>
        <v/>
      </c>
      <c r="C484" t="str">
        <f>IF('インポート_損益計算書（部門別）'!B484="","",'インポート_損益計算書（部門別）'!B484)</f>
        <v/>
      </c>
      <c r="D484" s="623" t="str">
        <f>IF('インポート_損益計算書（部門別）'!C484="","",'インポート_損益計算書（部門別）'!C484)</f>
        <v/>
      </c>
      <c r="E484" s="623" t="str">
        <f>IF('インポート_損益計算書（部門別）'!D484="","",'インポート_損益計算書（部門別）'!D484)</f>
        <v/>
      </c>
      <c r="F484" s="623" t="str">
        <f>IF('インポート_損益計算書（部門別）'!E484="","",'インポート_損益計算書（部門別）'!E484)</f>
        <v/>
      </c>
      <c r="G484" t="str">
        <f>IF('インポート_損益計算書（部門別）'!F484="","",'インポート_損益計算書（部門別）'!F484)</f>
        <v/>
      </c>
    </row>
    <row r="485" spans="1:7">
      <c r="A485" t="str">
        <f t="shared" si="7"/>
        <v/>
      </c>
      <c r="B485" t="str">
        <f>IF('インポート_損益計算書（部門別）'!A485="","",'インポート_損益計算書（部門別）'!A485)</f>
        <v/>
      </c>
      <c r="C485" t="str">
        <f>IF('インポート_損益計算書（部門別）'!B485="","",'インポート_損益計算書（部門別）'!B485)</f>
        <v/>
      </c>
      <c r="D485" s="623" t="str">
        <f>IF('インポート_損益計算書（部門別）'!C485="","",'インポート_損益計算書（部門別）'!C485)</f>
        <v/>
      </c>
      <c r="E485" s="623" t="str">
        <f>IF('インポート_損益計算書（部門別）'!D485="","",'インポート_損益計算書（部門別）'!D485)</f>
        <v/>
      </c>
      <c r="F485" s="623" t="str">
        <f>IF('インポート_損益計算書（部門別）'!E485="","",'インポート_損益計算書（部門別）'!E485)</f>
        <v/>
      </c>
      <c r="G485" t="str">
        <f>IF('インポート_損益計算書（部門別）'!F485="","",'インポート_損益計算書（部門別）'!F485)</f>
        <v/>
      </c>
    </row>
    <row r="486" spans="1:7">
      <c r="A486" t="str">
        <f t="shared" si="7"/>
        <v/>
      </c>
      <c r="B486" t="str">
        <f>IF('インポート_損益計算書（部門別）'!A486="","",'インポート_損益計算書（部門別）'!A486)</f>
        <v/>
      </c>
      <c r="C486" t="str">
        <f>IF('インポート_損益計算書（部門別）'!B486="","",'インポート_損益計算書（部門別）'!B486)</f>
        <v/>
      </c>
      <c r="D486" s="623" t="str">
        <f>IF('インポート_損益計算書（部門別）'!C486="","",'インポート_損益計算書（部門別）'!C486)</f>
        <v/>
      </c>
      <c r="E486" s="623" t="str">
        <f>IF('インポート_損益計算書（部門別）'!D486="","",'インポート_損益計算書（部門別）'!D486)</f>
        <v/>
      </c>
      <c r="F486" s="623" t="str">
        <f>IF('インポート_損益計算書（部門別）'!E486="","",'インポート_損益計算書（部門別）'!E486)</f>
        <v/>
      </c>
      <c r="G486" t="str">
        <f>IF('インポート_損益計算書（部門別）'!F486="","",'インポート_損益計算書（部門別）'!F486)</f>
        <v/>
      </c>
    </row>
    <row r="487" spans="1:7">
      <c r="A487" t="str">
        <f t="shared" si="7"/>
        <v/>
      </c>
      <c r="B487" t="str">
        <f>IF('インポート_損益計算書（部門別）'!A487="","",'インポート_損益計算書（部門別）'!A487)</f>
        <v/>
      </c>
      <c r="C487" t="str">
        <f>IF('インポート_損益計算書（部門別）'!B487="","",'インポート_損益計算書（部門別）'!B487)</f>
        <v/>
      </c>
      <c r="D487" s="623" t="str">
        <f>IF('インポート_損益計算書（部門別）'!C487="","",'インポート_損益計算書（部門別）'!C487)</f>
        <v/>
      </c>
      <c r="E487" s="623" t="str">
        <f>IF('インポート_損益計算書（部門別）'!D487="","",'インポート_損益計算書（部門別）'!D487)</f>
        <v/>
      </c>
      <c r="F487" s="623" t="str">
        <f>IF('インポート_損益計算書（部門別）'!E487="","",'インポート_損益計算書（部門別）'!E487)</f>
        <v/>
      </c>
      <c r="G487" t="str">
        <f>IF('インポート_損益計算書（部門別）'!F487="","",'インポート_損益計算書（部門別）'!F487)</f>
        <v/>
      </c>
    </row>
    <row r="488" spans="1:7">
      <c r="A488" t="str">
        <f t="shared" si="7"/>
        <v/>
      </c>
      <c r="B488" t="str">
        <f>IF('インポート_損益計算書（部門別）'!A488="","",'インポート_損益計算書（部門別）'!A488)</f>
        <v/>
      </c>
      <c r="C488" t="str">
        <f>IF('インポート_損益計算書（部門別）'!B488="","",'インポート_損益計算書（部門別）'!B488)</f>
        <v/>
      </c>
      <c r="D488" s="623" t="str">
        <f>IF('インポート_損益計算書（部門別）'!C488="","",'インポート_損益計算書（部門別）'!C488)</f>
        <v/>
      </c>
      <c r="E488" s="623" t="str">
        <f>IF('インポート_損益計算書（部門別）'!D488="","",'インポート_損益計算書（部門別）'!D488)</f>
        <v/>
      </c>
      <c r="F488" s="623" t="str">
        <f>IF('インポート_損益計算書（部門別）'!E488="","",'インポート_損益計算書（部門別）'!E488)</f>
        <v/>
      </c>
      <c r="G488" t="str">
        <f>IF('インポート_損益計算書（部門別）'!F488="","",'インポート_損益計算書（部門別）'!F488)</f>
        <v/>
      </c>
    </row>
    <row r="489" spans="1:7">
      <c r="A489" t="str">
        <f t="shared" si="7"/>
        <v/>
      </c>
      <c r="B489" t="str">
        <f>IF('インポート_損益計算書（部門別）'!A489="","",'インポート_損益計算書（部門別）'!A489)</f>
        <v/>
      </c>
      <c r="C489" t="str">
        <f>IF('インポート_損益計算書（部門別）'!B489="","",'インポート_損益計算書（部門別）'!B489)</f>
        <v/>
      </c>
      <c r="D489" s="623" t="str">
        <f>IF('インポート_損益計算書（部門別）'!C489="","",'インポート_損益計算書（部門別）'!C489)</f>
        <v/>
      </c>
      <c r="E489" s="623" t="str">
        <f>IF('インポート_損益計算書（部門別）'!D489="","",'インポート_損益計算書（部門別）'!D489)</f>
        <v/>
      </c>
      <c r="F489" s="623" t="str">
        <f>IF('インポート_損益計算書（部門別）'!E489="","",'インポート_損益計算書（部門別）'!E489)</f>
        <v/>
      </c>
      <c r="G489" t="str">
        <f>IF('インポート_損益計算書（部門別）'!F489="","",'インポート_損益計算書（部門別）'!F489)</f>
        <v/>
      </c>
    </row>
    <row r="490" spans="1:7">
      <c r="A490" t="str">
        <f t="shared" si="7"/>
        <v/>
      </c>
      <c r="B490" t="str">
        <f>IF('インポート_損益計算書（部門別）'!A490="","",'インポート_損益計算書（部門別）'!A490)</f>
        <v/>
      </c>
      <c r="C490" t="str">
        <f>IF('インポート_損益計算書（部門別）'!B490="","",'インポート_損益計算書（部門別）'!B490)</f>
        <v/>
      </c>
      <c r="D490" s="623" t="str">
        <f>IF('インポート_損益計算書（部門別）'!C490="","",'インポート_損益計算書（部門別）'!C490)</f>
        <v/>
      </c>
      <c r="E490" s="623" t="str">
        <f>IF('インポート_損益計算書（部門別）'!D490="","",'インポート_損益計算書（部門別）'!D490)</f>
        <v/>
      </c>
      <c r="F490" s="623" t="str">
        <f>IF('インポート_損益計算書（部門別）'!E490="","",'インポート_損益計算書（部門別）'!E490)</f>
        <v/>
      </c>
      <c r="G490" t="str">
        <f>IF('インポート_損益計算書（部門別）'!F490="","",'インポート_損益計算書（部門別）'!F490)</f>
        <v/>
      </c>
    </row>
    <row r="491" spans="1:7">
      <c r="A491" t="str">
        <f t="shared" si="7"/>
        <v/>
      </c>
      <c r="B491" t="str">
        <f>IF('インポート_損益計算書（部門別）'!A491="","",'インポート_損益計算書（部門別）'!A491)</f>
        <v/>
      </c>
      <c r="C491" t="str">
        <f>IF('インポート_損益計算書（部門別）'!B491="","",'インポート_損益計算書（部門別）'!B491)</f>
        <v/>
      </c>
      <c r="D491" s="623" t="str">
        <f>IF('インポート_損益計算書（部門別）'!C491="","",'インポート_損益計算書（部門別）'!C491)</f>
        <v/>
      </c>
      <c r="E491" s="623" t="str">
        <f>IF('インポート_損益計算書（部門別）'!D491="","",'インポート_損益計算書（部門別）'!D491)</f>
        <v/>
      </c>
      <c r="F491" s="623" t="str">
        <f>IF('インポート_損益計算書（部門別）'!E491="","",'インポート_損益計算書（部門別）'!E491)</f>
        <v/>
      </c>
      <c r="G491" t="str">
        <f>IF('インポート_損益計算書（部門別）'!F491="","",'インポート_損益計算書（部門別）'!F491)</f>
        <v/>
      </c>
    </row>
    <row r="492" spans="1:7">
      <c r="A492" t="str">
        <f t="shared" si="7"/>
        <v/>
      </c>
      <c r="B492" t="str">
        <f>IF('インポート_損益計算書（部門別）'!A492="","",'インポート_損益計算書（部門別）'!A492)</f>
        <v/>
      </c>
      <c r="C492" t="str">
        <f>IF('インポート_損益計算書（部門別）'!B492="","",'インポート_損益計算書（部門別）'!B492)</f>
        <v/>
      </c>
      <c r="D492" s="623" t="str">
        <f>IF('インポート_損益計算書（部門別）'!C492="","",'インポート_損益計算書（部門別）'!C492)</f>
        <v/>
      </c>
      <c r="E492" s="623" t="str">
        <f>IF('インポート_損益計算書（部門別）'!D492="","",'インポート_損益計算書（部門別）'!D492)</f>
        <v/>
      </c>
      <c r="F492" s="623" t="str">
        <f>IF('インポート_損益計算書（部門別）'!E492="","",'インポート_損益計算書（部門別）'!E492)</f>
        <v/>
      </c>
      <c r="G492" t="str">
        <f>IF('インポート_損益計算書（部門別）'!F492="","",'インポート_損益計算書（部門別）'!F492)</f>
        <v/>
      </c>
    </row>
    <row r="493" spans="1:7">
      <c r="A493" t="str">
        <f t="shared" si="7"/>
        <v/>
      </c>
      <c r="B493" t="str">
        <f>IF('インポート_損益計算書（部門別）'!A493="","",'インポート_損益計算書（部門別）'!A493)</f>
        <v/>
      </c>
      <c r="C493" t="str">
        <f>IF('インポート_損益計算書（部門別）'!B493="","",'インポート_損益計算書（部門別）'!B493)</f>
        <v/>
      </c>
      <c r="D493" s="623" t="str">
        <f>IF('インポート_損益計算書（部門別）'!C493="","",'インポート_損益計算書（部門別）'!C493)</f>
        <v/>
      </c>
      <c r="E493" s="623" t="str">
        <f>IF('インポート_損益計算書（部門別）'!D493="","",'インポート_損益計算書（部門別）'!D493)</f>
        <v/>
      </c>
      <c r="F493" s="623" t="str">
        <f>IF('インポート_損益計算書（部門別）'!E493="","",'インポート_損益計算書（部門別）'!E493)</f>
        <v/>
      </c>
      <c r="G493" t="str">
        <f>IF('インポート_損益計算書（部門別）'!F493="","",'インポート_損益計算書（部門別）'!F493)</f>
        <v/>
      </c>
    </row>
    <row r="494" spans="1:7">
      <c r="A494" t="str">
        <f t="shared" si="7"/>
        <v/>
      </c>
      <c r="B494" t="str">
        <f>IF('インポート_損益計算書（部門別）'!A494="","",'インポート_損益計算書（部門別）'!A494)</f>
        <v/>
      </c>
      <c r="C494" t="str">
        <f>IF('インポート_損益計算書（部門別）'!B494="","",'インポート_損益計算書（部門別）'!B494)</f>
        <v/>
      </c>
      <c r="D494" s="623" t="str">
        <f>IF('インポート_損益計算書（部門別）'!C494="","",'インポート_損益計算書（部門別）'!C494)</f>
        <v/>
      </c>
      <c r="E494" s="623" t="str">
        <f>IF('インポート_損益計算書（部門別）'!D494="","",'インポート_損益計算書（部門別）'!D494)</f>
        <v/>
      </c>
      <c r="F494" s="623" t="str">
        <f>IF('インポート_損益計算書（部門別）'!E494="","",'インポート_損益計算書（部門別）'!E494)</f>
        <v/>
      </c>
      <c r="G494" t="str">
        <f>IF('インポート_損益計算書（部門別）'!F494="","",'インポート_損益計算書（部門別）'!F494)</f>
        <v/>
      </c>
    </row>
    <row r="495" spans="1:7">
      <c r="A495" t="str">
        <f t="shared" si="7"/>
        <v/>
      </c>
      <c r="B495" t="str">
        <f>IF('インポート_損益計算書（部門別）'!A495="","",'インポート_損益計算書（部門別）'!A495)</f>
        <v/>
      </c>
      <c r="C495" t="str">
        <f>IF('インポート_損益計算書（部門別）'!B495="","",'インポート_損益計算書（部門別）'!B495)</f>
        <v/>
      </c>
      <c r="D495" s="623" t="str">
        <f>IF('インポート_損益計算書（部門別）'!C495="","",'インポート_損益計算書（部門別）'!C495)</f>
        <v/>
      </c>
      <c r="E495" s="623" t="str">
        <f>IF('インポート_損益計算書（部門別）'!D495="","",'インポート_損益計算書（部門別）'!D495)</f>
        <v/>
      </c>
      <c r="F495" s="623" t="str">
        <f>IF('インポート_損益計算書（部門別）'!E495="","",'インポート_損益計算書（部門別）'!E495)</f>
        <v/>
      </c>
      <c r="G495" t="str">
        <f>IF('インポート_損益計算書（部門別）'!F495="","",'インポート_損益計算書（部門別）'!F495)</f>
        <v/>
      </c>
    </row>
    <row r="496" spans="1:7">
      <c r="A496" t="str">
        <f t="shared" si="7"/>
        <v/>
      </c>
      <c r="B496" t="str">
        <f>IF('インポート_損益計算書（部門別）'!A496="","",'インポート_損益計算書（部門別）'!A496)</f>
        <v/>
      </c>
      <c r="C496" t="str">
        <f>IF('インポート_損益計算書（部門別）'!B496="","",'インポート_損益計算書（部門別）'!B496)</f>
        <v/>
      </c>
      <c r="D496" s="623" t="str">
        <f>IF('インポート_損益計算書（部門別）'!C496="","",'インポート_損益計算書（部門別）'!C496)</f>
        <v/>
      </c>
      <c r="E496" s="623" t="str">
        <f>IF('インポート_損益計算書（部門別）'!D496="","",'インポート_損益計算書（部門別）'!D496)</f>
        <v/>
      </c>
      <c r="F496" s="623" t="str">
        <f>IF('インポート_損益計算書（部門別）'!E496="","",'インポート_損益計算書（部門別）'!E496)</f>
        <v/>
      </c>
      <c r="G496" t="str">
        <f>IF('インポート_損益計算書（部門別）'!F496="","",'インポート_損益計算書（部門別）'!F496)</f>
        <v/>
      </c>
    </row>
    <row r="497" spans="1:7">
      <c r="A497" t="str">
        <f t="shared" si="7"/>
        <v/>
      </c>
      <c r="B497" t="str">
        <f>IF('インポート_損益計算書（部門別）'!A497="","",'インポート_損益計算書（部門別）'!A497)</f>
        <v/>
      </c>
      <c r="C497" t="str">
        <f>IF('インポート_損益計算書（部門別）'!B497="","",'インポート_損益計算書（部門別）'!B497)</f>
        <v/>
      </c>
      <c r="D497" s="623" t="str">
        <f>IF('インポート_損益計算書（部門別）'!C497="","",'インポート_損益計算書（部門別）'!C497)</f>
        <v/>
      </c>
      <c r="E497" s="623" t="str">
        <f>IF('インポート_損益計算書（部門別）'!D497="","",'インポート_損益計算書（部門別）'!D497)</f>
        <v/>
      </c>
      <c r="F497" s="623" t="str">
        <f>IF('インポート_損益計算書（部門別）'!E497="","",'インポート_損益計算書（部門別）'!E497)</f>
        <v/>
      </c>
      <c r="G497" t="str">
        <f>IF('インポート_損益計算書（部門別）'!F497="","",'インポート_損益計算書（部門別）'!F497)</f>
        <v/>
      </c>
    </row>
    <row r="498" spans="1:7">
      <c r="A498" t="str">
        <f t="shared" si="7"/>
        <v/>
      </c>
      <c r="B498" t="str">
        <f>IF('インポート_損益計算書（部門別）'!A498="","",'インポート_損益計算書（部門別）'!A498)</f>
        <v/>
      </c>
      <c r="C498" t="str">
        <f>IF('インポート_損益計算書（部門別）'!B498="","",'インポート_損益計算書（部門別）'!B498)</f>
        <v/>
      </c>
      <c r="D498" s="623" t="str">
        <f>IF('インポート_損益計算書（部門別）'!C498="","",'インポート_損益計算書（部門別）'!C498)</f>
        <v/>
      </c>
      <c r="E498" s="623" t="str">
        <f>IF('インポート_損益計算書（部門別）'!D498="","",'インポート_損益計算書（部門別）'!D498)</f>
        <v/>
      </c>
      <c r="F498" s="623" t="str">
        <f>IF('インポート_損益計算書（部門別）'!E498="","",'インポート_損益計算書（部門別）'!E498)</f>
        <v/>
      </c>
      <c r="G498" t="str">
        <f>IF('インポート_損益計算書（部門別）'!F498="","",'インポート_損益計算書（部門別）'!F498)</f>
        <v/>
      </c>
    </row>
    <row r="499" spans="1:7">
      <c r="A499" t="str">
        <f t="shared" si="7"/>
        <v/>
      </c>
      <c r="B499" t="str">
        <f>IF('インポート_損益計算書（部門別）'!A499="","",'インポート_損益計算書（部門別）'!A499)</f>
        <v/>
      </c>
      <c r="C499" t="str">
        <f>IF('インポート_損益計算書（部門別）'!B499="","",'インポート_損益計算書（部門別）'!B499)</f>
        <v/>
      </c>
      <c r="D499" s="623" t="str">
        <f>IF('インポート_損益計算書（部門別）'!C499="","",'インポート_損益計算書（部門別）'!C499)</f>
        <v/>
      </c>
      <c r="E499" s="623" t="str">
        <f>IF('インポート_損益計算書（部門別）'!D499="","",'インポート_損益計算書（部門別）'!D499)</f>
        <v/>
      </c>
      <c r="F499" s="623" t="str">
        <f>IF('インポート_損益計算書（部門別）'!E499="","",'インポート_損益計算書（部門別）'!E499)</f>
        <v/>
      </c>
      <c r="G499" t="str">
        <f>IF('インポート_損益計算書（部門別）'!F499="","",'インポート_損益計算書（部門別）'!F499)</f>
        <v/>
      </c>
    </row>
    <row r="500" spans="1:7">
      <c r="A500" t="str">
        <f t="shared" si="7"/>
        <v/>
      </c>
      <c r="B500" t="str">
        <f>IF('インポート_損益計算書（部門別）'!A500="","",'インポート_損益計算書（部門別）'!A500)</f>
        <v/>
      </c>
      <c r="C500" t="str">
        <f>IF('インポート_損益計算書（部門別）'!B500="","",'インポート_損益計算書（部門別）'!B500)</f>
        <v/>
      </c>
      <c r="D500" s="623" t="str">
        <f>IF('インポート_損益計算書（部門別）'!C500="","",'インポート_損益計算書（部門別）'!C500)</f>
        <v/>
      </c>
      <c r="E500" s="623" t="str">
        <f>IF('インポート_損益計算書（部門別）'!D500="","",'インポート_損益計算書（部門別）'!D500)</f>
        <v/>
      </c>
      <c r="F500" s="623" t="str">
        <f>IF('インポート_損益計算書（部門別）'!E500="","",'インポート_損益計算書（部門別）'!E500)</f>
        <v/>
      </c>
      <c r="G500" t="str">
        <f>IF('インポート_損益計算書（部門別）'!F500="","",'インポート_損益計算書（部門別）'!F500)</f>
        <v/>
      </c>
    </row>
  </sheetData>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theme="9" tint="0.79998168889431442"/>
  </sheetPr>
  <dimension ref="A1"/>
  <sheetViews>
    <sheetView workbookViewId="0"/>
  </sheetViews>
  <sheetFormatPr defaultColWidth="8.8125" defaultRowHeight="17.649999999999999"/>
  <cols>
    <col min="1" max="1" width="27.6875" customWidth="1"/>
  </cols>
  <sheetData/>
  <phoneticPr fontId="1"/>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2" id="{A5499220-67CE-4885-BB81-DBD0B518BD2C}">
            <xm:f>COUNTIF(kanjyo!$A:$A,$A3)=0</xm:f>
            <x14:dxf>
              <font>
                <b/>
                <i val="0"/>
                <color rgb="FFFF0000"/>
              </font>
              <fill>
                <patternFill patternType="none">
                  <bgColor auto="1"/>
                </patternFill>
              </fill>
            </x14:dxf>
          </x14:cfRule>
          <xm:sqref>A3:A105</xm:sqref>
        </x14:conditionalFormatting>
        <x14:conditionalFormatting xmlns:xm="http://schemas.microsoft.com/office/excel/2006/main">
          <x14:cfRule type="expression" priority="1" id="{48FF281D-9F77-49BC-803F-AB966BC91AAA}">
            <xm:f>COUNTIF(kanjyo!$A:$A,$A106)=0</xm:f>
            <x14:dxf>
              <font>
                <b/>
                <i val="0"/>
                <color rgb="FFFF0000"/>
              </font>
              <fill>
                <patternFill patternType="none">
                  <bgColor auto="1"/>
                </patternFill>
              </fill>
            </x14:dxf>
          </x14:cfRule>
          <xm:sqref>A106:A1000</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311"/>
  <sheetViews>
    <sheetView topLeftCell="A302" workbookViewId="0">
      <selection activeCell="K323" sqref="K323"/>
    </sheetView>
  </sheetViews>
  <sheetFormatPr defaultColWidth="8.8125" defaultRowHeight="17.649999999999999"/>
  <sheetData>
    <row r="1" spans="1:1">
      <c r="A1" t="s">
        <v>656</v>
      </c>
    </row>
    <row r="2" spans="1:1">
      <c r="A2" t="s">
        <v>138</v>
      </c>
    </row>
    <row r="3" spans="1:1">
      <c r="A3" t="s">
        <v>139</v>
      </c>
    </row>
    <row r="4" spans="1:1">
      <c r="A4" t="s">
        <v>140</v>
      </c>
    </row>
    <row r="5" spans="1:1">
      <c r="A5" t="s">
        <v>657</v>
      </c>
    </row>
    <row r="6" spans="1:1">
      <c r="A6" t="s">
        <v>658</v>
      </c>
    </row>
    <row r="7" spans="1:1">
      <c r="A7" t="s">
        <v>659</v>
      </c>
    </row>
    <row r="8" spans="1:1">
      <c r="A8" t="s">
        <v>633</v>
      </c>
    </row>
    <row r="9" spans="1:1">
      <c r="A9" t="s">
        <v>141</v>
      </c>
    </row>
    <row r="10" spans="1:1">
      <c r="A10" t="s">
        <v>142</v>
      </c>
    </row>
    <row r="11" spans="1:1">
      <c r="A11" t="s">
        <v>660</v>
      </c>
    </row>
    <row r="12" spans="1:1">
      <c r="A12" t="s">
        <v>143</v>
      </c>
    </row>
    <row r="13" spans="1:1">
      <c r="A13" t="s">
        <v>661</v>
      </c>
    </row>
    <row r="14" spans="1:1">
      <c r="A14" t="s">
        <v>662</v>
      </c>
    </row>
    <row r="15" spans="1:1">
      <c r="A15" t="s">
        <v>663</v>
      </c>
    </row>
    <row r="16" spans="1:1">
      <c r="A16" t="s">
        <v>664</v>
      </c>
    </row>
    <row r="17" spans="1:1">
      <c r="A17" t="s">
        <v>632</v>
      </c>
    </row>
    <row r="18" spans="1:1">
      <c r="A18" t="s">
        <v>665</v>
      </c>
    </row>
    <row r="19" spans="1:1">
      <c r="A19" t="s">
        <v>144</v>
      </c>
    </row>
    <row r="20" spans="1:1">
      <c r="A20" t="s">
        <v>666</v>
      </c>
    </row>
    <row r="21" spans="1:1">
      <c r="A21" t="s">
        <v>667</v>
      </c>
    </row>
    <row r="22" spans="1:1">
      <c r="A22" t="s">
        <v>668</v>
      </c>
    </row>
    <row r="23" spans="1:1">
      <c r="A23" t="s">
        <v>637</v>
      </c>
    </row>
    <row r="24" spans="1:1">
      <c r="A24" t="s">
        <v>145</v>
      </c>
    </row>
    <row r="25" spans="1:1">
      <c r="A25" t="s">
        <v>250</v>
      </c>
    </row>
    <row r="26" spans="1:1">
      <c r="A26" t="s">
        <v>251</v>
      </c>
    </row>
    <row r="27" spans="1:1">
      <c r="A27" t="s">
        <v>146</v>
      </c>
    </row>
    <row r="28" spans="1:1">
      <c r="A28" t="s">
        <v>252</v>
      </c>
    </row>
    <row r="29" spans="1:1">
      <c r="A29" t="s">
        <v>147</v>
      </c>
    </row>
    <row r="30" spans="1:1">
      <c r="A30" t="s">
        <v>148</v>
      </c>
    </row>
    <row r="31" spans="1:1">
      <c r="A31" t="s">
        <v>149</v>
      </c>
    </row>
    <row r="32" spans="1:1">
      <c r="A32" t="s">
        <v>150</v>
      </c>
    </row>
    <row r="33" spans="1:1">
      <c r="A33" t="s">
        <v>151</v>
      </c>
    </row>
    <row r="34" spans="1:1">
      <c r="A34" t="s">
        <v>638</v>
      </c>
    </row>
    <row r="35" spans="1:1">
      <c r="A35" t="s">
        <v>257</v>
      </c>
    </row>
    <row r="36" spans="1:1">
      <c r="A36" t="s">
        <v>258</v>
      </c>
    </row>
    <row r="37" spans="1:1">
      <c r="A37" t="s">
        <v>669</v>
      </c>
    </row>
    <row r="38" spans="1:1">
      <c r="A38" t="s">
        <v>260</v>
      </c>
    </row>
    <row r="39" spans="1:1">
      <c r="A39" t="s">
        <v>261</v>
      </c>
    </row>
    <row r="40" spans="1:1">
      <c r="A40" t="s">
        <v>152</v>
      </c>
    </row>
    <row r="41" spans="1:1">
      <c r="A41" t="s">
        <v>153</v>
      </c>
    </row>
    <row r="42" spans="1:1">
      <c r="A42" t="s">
        <v>262</v>
      </c>
    </row>
    <row r="43" spans="1:1">
      <c r="A43" t="s">
        <v>263</v>
      </c>
    </row>
    <row r="44" spans="1:1">
      <c r="A44" t="s">
        <v>264</v>
      </c>
    </row>
    <row r="45" spans="1:1">
      <c r="A45" t="s">
        <v>154</v>
      </c>
    </row>
    <row r="46" spans="1:1">
      <c r="A46" t="s">
        <v>267</v>
      </c>
    </row>
    <row r="47" spans="1:1">
      <c r="A47" t="s">
        <v>268</v>
      </c>
    </row>
    <row r="48" spans="1:1">
      <c r="A48" t="s">
        <v>270</v>
      </c>
    </row>
    <row r="49" spans="1:1">
      <c r="A49" t="s">
        <v>272</v>
      </c>
    </row>
    <row r="50" spans="1:1">
      <c r="A50" t="s">
        <v>273</v>
      </c>
    </row>
    <row r="51" spans="1:1">
      <c r="A51" t="s">
        <v>155</v>
      </c>
    </row>
    <row r="52" spans="1:1">
      <c r="A52" t="s">
        <v>156</v>
      </c>
    </row>
    <row r="53" spans="1:1">
      <c r="A53" t="s">
        <v>274</v>
      </c>
    </row>
    <row r="54" spans="1:1">
      <c r="A54" t="s">
        <v>275</v>
      </c>
    </row>
    <row r="55" spans="1:1">
      <c r="A55" t="s">
        <v>157</v>
      </c>
    </row>
    <row r="56" spans="1:1">
      <c r="A56" t="s">
        <v>277</v>
      </c>
    </row>
    <row r="57" spans="1:1">
      <c r="A57" t="s">
        <v>278</v>
      </c>
    </row>
    <row r="58" spans="1:1">
      <c r="A58" t="s">
        <v>279</v>
      </c>
    </row>
    <row r="59" spans="1:1">
      <c r="A59" t="s">
        <v>158</v>
      </c>
    </row>
    <row r="60" spans="1:1">
      <c r="A60" t="s">
        <v>281</v>
      </c>
    </row>
    <row r="61" spans="1:1">
      <c r="A61" t="s">
        <v>282</v>
      </c>
    </row>
    <row r="62" spans="1:1">
      <c r="A62" t="s">
        <v>283</v>
      </c>
    </row>
    <row r="63" spans="1:1">
      <c r="A63" t="s">
        <v>159</v>
      </c>
    </row>
    <row r="64" spans="1:1">
      <c r="A64" t="s">
        <v>284</v>
      </c>
    </row>
    <row r="65" spans="1:1">
      <c r="A65" t="s">
        <v>285</v>
      </c>
    </row>
    <row r="66" spans="1:1">
      <c r="A66" t="s">
        <v>160</v>
      </c>
    </row>
    <row r="67" spans="1:1">
      <c r="A67" t="s">
        <v>286</v>
      </c>
    </row>
    <row r="68" spans="1:1">
      <c r="A68" t="s">
        <v>287</v>
      </c>
    </row>
    <row r="69" spans="1:1">
      <c r="A69" t="s">
        <v>288</v>
      </c>
    </row>
    <row r="70" spans="1:1">
      <c r="A70" t="s">
        <v>289</v>
      </c>
    </row>
    <row r="71" spans="1:1">
      <c r="A71" t="s">
        <v>290</v>
      </c>
    </row>
    <row r="72" spans="1:1">
      <c r="A72" t="s">
        <v>291</v>
      </c>
    </row>
    <row r="73" spans="1:1">
      <c r="A73" t="s">
        <v>292</v>
      </c>
    </row>
    <row r="74" spans="1:1">
      <c r="A74" t="s">
        <v>161</v>
      </c>
    </row>
    <row r="75" spans="1:1">
      <c r="A75" t="s">
        <v>293</v>
      </c>
    </row>
    <row r="76" spans="1:1">
      <c r="A76" t="s">
        <v>162</v>
      </c>
    </row>
    <row r="77" spans="1:1">
      <c r="A77" t="s">
        <v>163</v>
      </c>
    </row>
    <row r="78" spans="1:1">
      <c r="A78" t="s">
        <v>294</v>
      </c>
    </row>
    <row r="79" spans="1:1">
      <c r="A79" t="s">
        <v>164</v>
      </c>
    </row>
    <row r="80" spans="1:1">
      <c r="A80" t="s">
        <v>165</v>
      </c>
    </row>
    <row r="81" spans="1:1">
      <c r="A81" t="s">
        <v>295</v>
      </c>
    </row>
    <row r="82" spans="1:1">
      <c r="A82" t="s">
        <v>296</v>
      </c>
    </row>
    <row r="83" spans="1:1">
      <c r="A83" t="s">
        <v>297</v>
      </c>
    </row>
    <row r="84" spans="1:1">
      <c r="A84" t="s">
        <v>298</v>
      </c>
    </row>
    <row r="85" spans="1:1">
      <c r="A85" t="s">
        <v>299</v>
      </c>
    </row>
    <row r="86" spans="1:1">
      <c r="A86" t="s">
        <v>166</v>
      </c>
    </row>
    <row r="87" spans="1:1">
      <c r="A87" t="s">
        <v>300</v>
      </c>
    </row>
    <row r="88" spans="1:1">
      <c r="A88" t="s">
        <v>167</v>
      </c>
    </row>
    <row r="89" spans="1:1">
      <c r="A89" t="s">
        <v>301</v>
      </c>
    </row>
    <row r="90" spans="1:1">
      <c r="A90" t="s">
        <v>302</v>
      </c>
    </row>
    <row r="91" spans="1:1">
      <c r="A91" t="s">
        <v>168</v>
      </c>
    </row>
    <row r="92" spans="1:1">
      <c r="A92" t="s">
        <v>303</v>
      </c>
    </row>
    <row r="93" spans="1:1">
      <c r="A93" t="s">
        <v>304</v>
      </c>
    </row>
    <row r="94" spans="1:1">
      <c r="A94" t="s">
        <v>305</v>
      </c>
    </row>
    <row r="95" spans="1:1">
      <c r="A95" t="s">
        <v>306</v>
      </c>
    </row>
    <row r="96" spans="1:1">
      <c r="A96" t="s">
        <v>307</v>
      </c>
    </row>
    <row r="97" spans="1:1">
      <c r="A97" t="s">
        <v>308</v>
      </c>
    </row>
    <row r="98" spans="1:1">
      <c r="A98" t="s">
        <v>309</v>
      </c>
    </row>
    <row r="99" spans="1:1">
      <c r="A99" t="s">
        <v>310</v>
      </c>
    </row>
    <row r="100" spans="1:1">
      <c r="A100" t="s">
        <v>132</v>
      </c>
    </row>
    <row r="101" spans="1:1">
      <c r="A101" t="s">
        <v>670</v>
      </c>
    </row>
    <row r="102" spans="1:1">
      <c r="A102" t="s">
        <v>671</v>
      </c>
    </row>
    <row r="103" spans="1:1">
      <c r="A103" t="s">
        <v>179</v>
      </c>
    </row>
    <row r="104" spans="1:1">
      <c r="A104" t="s">
        <v>672</v>
      </c>
    </row>
    <row r="105" spans="1:1">
      <c r="A105" t="s">
        <v>673</v>
      </c>
    </row>
    <row r="106" spans="1:1">
      <c r="A106" t="s">
        <v>674</v>
      </c>
    </row>
    <row r="107" spans="1:1">
      <c r="A107" t="s">
        <v>675</v>
      </c>
    </row>
    <row r="108" spans="1:1">
      <c r="A108" t="s">
        <v>676</v>
      </c>
    </row>
    <row r="109" spans="1:1">
      <c r="A109" t="s">
        <v>677</v>
      </c>
    </row>
    <row r="110" spans="1:1">
      <c r="A110" t="s">
        <v>678</v>
      </c>
    </row>
    <row r="111" spans="1:1">
      <c r="A111" t="s">
        <v>679</v>
      </c>
    </row>
    <row r="112" spans="1:1">
      <c r="A112" t="s">
        <v>680</v>
      </c>
    </row>
    <row r="113" spans="1:1">
      <c r="A113" t="s">
        <v>681</v>
      </c>
    </row>
    <row r="114" spans="1:1">
      <c r="A114" t="s">
        <v>682</v>
      </c>
    </row>
    <row r="115" spans="1:1">
      <c r="A115" t="s">
        <v>683</v>
      </c>
    </row>
    <row r="116" spans="1:1">
      <c r="A116" t="s">
        <v>133</v>
      </c>
    </row>
    <row r="117" spans="1:1">
      <c r="A117" t="s">
        <v>187</v>
      </c>
    </row>
    <row r="118" spans="1:1">
      <c r="A118" t="s">
        <v>684</v>
      </c>
    </row>
    <row r="119" spans="1:1">
      <c r="A119" t="s">
        <v>685</v>
      </c>
    </row>
    <row r="120" spans="1:1">
      <c r="A120" t="s">
        <v>686</v>
      </c>
    </row>
    <row r="121" spans="1:1">
      <c r="A121" t="s">
        <v>687</v>
      </c>
    </row>
    <row r="122" spans="1:1">
      <c r="A122" t="s">
        <v>688</v>
      </c>
    </row>
    <row r="123" spans="1:1">
      <c r="A123" t="s">
        <v>134</v>
      </c>
    </row>
    <row r="124" spans="1:1">
      <c r="A124" t="s">
        <v>689</v>
      </c>
    </row>
    <row r="125" spans="1:1">
      <c r="A125" t="s">
        <v>690</v>
      </c>
    </row>
    <row r="126" spans="1:1">
      <c r="A126" t="s">
        <v>691</v>
      </c>
    </row>
    <row r="127" spans="1:1">
      <c r="A127" t="s">
        <v>692</v>
      </c>
    </row>
    <row r="128" spans="1:1">
      <c r="A128" t="s">
        <v>693</v>
      </c>
    </row>
    <row r="129" spans="1:1">
      <c r="A129" t="s">
        <v>694</v>
      </c>
    </row>
    <row r="130" spans="1:1">
      <c r="A130" t="s">
        <v>695</v>
      </c>
    </row>
    <row r="131" spans="1:1">
      <c r="A131" t="s">
        <v>696</v>
      </c>
    </row>
    <row r="132" spans="1:1">
      <c r="A132" t="s">
        <v>697</v>
      </c>
    </row>
    <row r="133" spans="1:1">
      <c r="A133" t="s">
        <v>698</v>
      </c>
    </row>
    <row r="134" spans="1:1">
      <c r="A134" t="s">
        <v>699</v>
      </c>
    </row>
    <row r="135" spans="1:1">
      <c r="A135" t="s">
        <v>700</v>
      </c>
    </row>
    <row r="136" spans="1:1">
      <c r="A136" t="s">
        <v>701</v>
      </c>
    </row>
    <row r="137" spans="1:1">
      <c r="A137" t="s">
        <v>702</v>
      </c>
    </row>
    <row r="138" spans="1:1">
      <c r="A138" t="s">
        <v>703</v>
      </c>
    </row>
    <row r="139" spans="1:1">
      <c r="A139" t="s">
        <v>704</v>
      </c>
    </row>
    <row r="140" spans="1:1">
      <c r="A140" t="s">
        <v>705</v>
      </c>
    </row>
    <row r="141" spans="1:1">
      <c r="A141" t="s">
        <v>706</v>
      </c>
    </row>
    <row r="142" spans="1:1">
      <c r="A142" t="s">
        <v>707</v>
      </c>
    </row>
    <row r="143" spans="1:1">
      <c r="A143" t="s">
        <v>708</v>
      </c>
    </row>
    <row r="144" spans="1:1">
      <c r="A144" t="s">
        <v>709</v>
      </c>
    </row>
    <row r="145" spans="1:1">
      <c r="A145" t="s">
        <v>710</v>
      </c>
    </row>
    <row r="146" spans="1:1">
      <c r="A146" t="s">
        <v>711</v>
      </c>
    </row>
    <row r="147" spans="1:1">
      <c r="A147" t="s">
        <v>712</v>
      </c>
    </row>
    <row r="148" spans="1:1">
      <c r="A148" t="s">
        <v>713</v>
      </c>
    </row>
    <row r="149" spans="1:1">
      <c r="A149" t="s">
        <v>714</v>
      </c>
    </row>
    <row r="150" spans="1:1">
      <c r="A150" t="s">
        <v>715</v>
      </c>
    </row>
    <row r="151" spans="1:1">
      <c r="A151" t="s">
        <v>716</v>
      </c>
    </row>
    <row r="152" spans="1:1">
      <c r="A152" t="s">
        <v>717</v>
      </c>
    </row>
    <row r="153" spans="1:1">
      <c r="A153" t="s">
        <v>718</v>
      </c>
    </row>
    <row r="154" spans="1:1">
      <c r="A154" t="s">
        <v>719</v>
      </c>
    </row>
    <row r="155" spans="1:1">
      <c r="A155" t="s">
        <v>720</v>
      </c>
    </row>
    <row r="156" spans="1:1">
      <c r="A156" t="s">
        <v>721</v>
      </c>
    </row>
    <row r="157" spans="1:1">
      <c r="A157" t="s">
        <v>722</v>
      </c>
    </row>
    <row r="158" spans="1:1">
      <c r="A158" t="s">
        <v>723</v>
      </c>
    </row>
    <row r="159" spans="1:1">
      <c r="A159" t="s">
        <v>724</v>
      </c>
    </row>
    <row r="160" spans="1:1">
      <c r="A160" t="s">
        <v>725</v>
      </c>
    </row>
    <row r="161" spans="1:1">
      <c r="A161" t="s">
        <v>726</v>
      </c>
    </row>
    <row r="162" spans="1:1">
      <c r="A162" t="s">
        <v>727</v>
      </c>
    </row>
    <row r="163" spans="1:1">
      <c r="A163" t="s">
        <v>728</v>
      </c>
    </row>
    <row r="164" spans="1:1">
      <c r="A164" t="s">
        <v>729</v>
      </c>
    </row>
    <row r="165" spans="1:1">
      <c r="A165" t="s">
        <v>730</v>
      </c>
    </row>
    <row r="166" spans="1:1">
      <c r="A166" t="s">
        <v>731</v>
      </c>
    </row>
    <row r="167" spans="1:1">
      <c r="A167" t="s">
        <v>732</v>
      </c>
    </row>
    <row r="168" spans="1:1">
      <c r="A168" t="s">
        <v>733</v>
      </c>
    </row>
    <row r="169" spans="1:1">
      <c r="A169" t="s">
        <v>734</v>
      </c>
    </row>
    <row r="170" spans="1:1">
      <c r="A170" t="s">
        <v>135</v>
      </c>
    </row>
    <row r="171" spans="1:1">
      <c r="A171" t="s">
        <v>735</v>
      </c>
    </row>
    <row r="172" spans="1:1">
      <c r="A172" t="s">
        <v>736</v>
      </c>
    </row>
    <row r="173" spans="1:1">
      <c r="A173" t="s">
        <v>737</v>
      </c>
    </row>
    <row r="174" spans="1:1">
      <c r="A174" t="s">
        <v>738</v>
      </c>
    </row>
    <row r="175" spans="1:1">
      <c r="A175" t="s">
        <v>739</v>
      </c>
    </row>
    <row r="176" spans="1:1">
      <c r="A176" t="s">
        <v>740</v>
      </c>
    </row>
    <row r="177" spans="1:1">
      <c r="A177" t="s">
        <v>741</v>
      </c>
    </row>
    <row r="178" spans="1:1">
      <c r="A178" t="s">
        <v>742</v>
      </c>
    </row>
    <row r="179" spans="1:1">
      <c r="A179" t="s">
        <v>136</v>
      </c>
    </row>
    <row r="180" spans="1:1">
      <c r="A180" t="s">
        <v>743</v>
      </c>
    </row>
    <row r="181" spans="1:1">
      <c r="A181" t="s">
        <v>744</v>
      </c>
    </row>
    <row r="182" spans="1:1">
      <c r="A182" t="s">
        <v>745</v>
      </c>
    </row>
    <row r="183" spans="1:1">
      <c r="A183" t="s">
        <v>746</v>
      </c>
    </row>
    <row r="184" spans="1:1">
      <c r="A184" t="s">
        <v>747</v>
      </c>
    </row>
    <row r="185" spans="1:1">
      <c r="A185" t="s">
        <v>748</v>
      </c>
    </row>
    <row r="186" spans="1:1">
      <c r="A186" t="s">
        <v>749</v>
      </c>
    </row>
    <row r="187" spans="1:1">
      <c r="A187" t="s">
        <v>750</v>
      </c>
    </row>
    <row r="188" spans="1:1">
      <c r="A188" t="s">
        <v>751</v>
      </c>
    </row>
    <row r="189" spans="1:1">
      <c r="A189" t="s">
        <v>752</v>
      </c>
    </row>
    <row r="190" spans="1:1">
      <c r="A190" t="s">
        <v>753</v>
      </c>
    </row>
    <row r="191" spans="1:1">
      <c r="A191" t="s">
        <v>754</v>
      </c>
    </row>
    <row r="192" spans="1:1">
      <c r="A192" t="s">
        <v>755</v>
      </c>
    </row>
    <row r="193" spans="1:1">
      <c r="A193" t="s">
        <v>756</v>
      </c>
    </row>
    <row r="194" spans="1:1">
      <c r="A194" t="s">
        <v>757</v>
      </c>
    </row>
    <row r="195" spans="1:1">
      <c r="A195" t="s">
        <v>758</v>
      </c>
    </row>
    <row r="196" spans="1:1">
      <c r="A196" t="s">
        <v>759</v>
      </c>
    </row>
    <row r="197" spans="1:1">
      <c r="A197" t="s">
        <v>760</v>
      </c>
    </row>
    <row r="198" spans="1:1">
      <c r="A198" t="s">
        <v>761</v>
      </c>
    </row>
    <row r="199" spans="1:1">
      <c r="A199" t="s">
        <v>762</v>
      </c>
    </row>
    <row r="200" spans="1:1">
      <c r="A200" t="s">
        <v>763</v>
      </c>
    </row>
    <row r="201" spans="1:1">
      <c r="A201" t="s">
        <v>764</v>
      </c>
    </row>
    <row r="202" spans="1:1">
      <c r="A202" t="s">
        <v>765</v>
      </c>
    </row>
    <row r="203" spans="1:1">
      <c r="A203" t="s">
        <v>766</v>
      </c>
    </row>
    <row r="204" spans="1:1">
      <c r="A204" t="s">
        <v>767</v>
      </c>
    </row>
    <row r="205" spans="1:1">
      <c r="A205" t="s">
        <v>628</v>
      </c>
    </row>
    <row r="206" spans="1:1">
      <c r="A206" t="s">
        <v>768</v>
      </c>
    </row>
    <row r="207" spans="1:1">
      <c r="A207" t="s">
        <v>631</v>
      </c>
    </row>
    <row r="208" spans="1:1">
      <c r="A208" t="s">
        <v>769</v>
      </c>
    </row>
    <row r="209" spans="1:1">
      <c r="A209" t="s">
        <v>770</v>
      </c>
    </row>
    <row r="210" spans="1:1">
      <c r="A210" t="s">
        <v>771</v>
      </c>
    </row>
    <row r="211" spans="1:1">
      <c r="A211" t="s">
        <v>772</v>
      </c>
    </row>
    <row r="212" spans="1:1">
      <c r="A212" t="s">
        <v>773</v>
      </c>
    </row>
    <row r="213" spans="1:1">
      <c r="A213" t="s">
        <v>774</v>
      </c>
    </row>
    <row r="214" spans="1:1">
      <c r="A214" t="s">
        <v>775</v>
      </c>
    </row>
    <row r="215" spans="1:1">
      <c r="A215" t="s">
        <v>776</v>
      </c>
    </row>
    <row r="216" spans="1:1">
      <c r="A216" t="s">
        <v>777</v>
      </c>
    </row>
    <row r="217" spans="1:1">
      <c r="A217" t="s">
        <v>778</v>
      </c>
    </row>
    <row r="218" spans="1:1">
      <c r="A218" t="s">
        <v>779</v>
      </c>
    </row>
    <row r="219" spans="1:1">
      <c r="A219" t="s">
        <v>780</v>
      </c>
    </row>
    <row r="220" spans="1:1">
      <c r="A220" t="s">
        <v>639</v>
      </c>
    </row>
    <row r="221" spans="1:1">
      <c r="A221" t="s">
        <v>781</v>
      </c>
    </row>
    <row r="222" spans="1:1">
      <c r="A222" t="s">
        <v>459</v>
      </c>
    </row>
    <row r="223" spans="1:1">
      <c r="A223" t="s">
        <v>428</v>
      </c>
    </row>
    <row r="224" spans="1:1">
      <c r="A224" t="s">
        <v>782</v>
      </c>
    </row>
    <row r="225" spans="1:1">
      <c r="A225" t="s">
        <v>429</v>
      </c>
    </row>
    <row r="226" spans="1:1">
      <c r="A226" t="s">
        <v>436</v>
      </c>
    </row>
    <row r="227" spans="1:1">
      <c r="A227" t="s">
        <v>783</v>
      </c>
    </row>
    <row r="228" spans="1:1">
      <c r="A228" t="s">
        <v>784</v>
      </c>
    </row>
    <row r="229" spans="1:1">
      <c r="A229" t="s">
        <v>644</v>
      </c>
    </row>
    <row r="230" spans="1:1">
      <c r="A230" t="s">
        <v>785</v>
      </c>
    </row>
    <row r="231" spans="1:1">
      <c r="A231" t="s">
        <v>786</v>
      </c>
    </row>
    <row r="232" spans="1:1">
      <c r="A232" t="s">
        <v>787</v>
      </c>
    </row>
    <row r="233" spans="1:1">
      <c r="A233" t="s">
        <v>788</v>
      </c>
    </row>
    <row r="234" spans="1:1">
      <c r="A234" t="s">
        <v>789</v>
      </c>
    </row>
    <row r="235" spans="1:1">
      <c r="A235" t="s">
        <v>790</v>
      </c>
    </row>
    <row r="236" spans="1:1">
      <c r="A236" t="s">
        <v>791</v>
      </c>
    </row>
    <row r="237" spans="1:1">
      <c r="A237" t="s">
        <v>444</v>
      </c>
    </row>
    <row r="238" spans="1:1">
      <c r="A238" t="s">
        <v>446</v>
      </c>
    </row>
    <row r="239" spans="1:1">
      <c r="A239" t="s">
        <v>792</v>
      </c>
    </row>
    <row r="240" spans="1:1">
      <c r="A240" t="s">
        <v>793</v>
      </c>
    </row>
    <row r="241" spans="1:1">
      <c r="A241" t="s">
        <v>794</v>
      </c>
    </row>
    <row r="242" spans="1:1">
      <c r="A242" t="s">
        <v>449</v>
      </c>
    </row>
    <row r="243" spans="1:1">
      <c r="A243" t="s">
        <v>795</v>
      </c>
    </row>
    <row r="244" spans="1:1">
      <c r="A244" t="s">
        <v>450</v>
      </c>
    </row>
    <row r="245" spans="1:1">
      <c r="A245" t="s">
        <v>451</v>
      </c>
    </row>
    <row r="246" spans="1:1">
      <c r="A246" t="s">
        <v>796</v>
      </c>
    </row>
    <row r="247" spans="1:1">
      <c r="A247" t="s">
        <v>457</v>
      </c>
    </row>
    <row r="248" spans="1:1">
      <c r="A248" t="s">
        <v>460</v>
      </c>
    </row>
    <row r="249" spans="1:1">
      <c r="A249" t="s">
        <v>447</v>
      </c>
    </row>
    <row r="250" spans="1:1">
      <c r="A250" t="s">
        <v>452</v>
      </c>
    </row>
    <row r="251" spans="1:1">
      <c r="A251" t="s">
        <v>453</v>
      </c>
    </row>
    <row r="252" spans="1:1">
      <c r="A252" t="s">
        <v>797</v>
      </c>
    </row>
    <row r="253" spans="1:1">
      <c r="A253" t="s">
        <v>456</v>
      </c>
    </row>
    <row r="254" spans="1:1">
      <c r="A254" t="s">
        <v>458</v>
      </c>
    </row>
    <row r="255" spans="1:1">
      <c r="A255" t="s">
        <v>798</v>
      </c>
    </row>
    <row r="256" spans="1:1">
      <c r="A256" t="s">
        <v>799</v>
      </c>
    </row>
    <row r="257" spans="1:1">
      <c r="A257" t="s">
        <v>800</v>
      </c>
    </row>
    <row r="258" spans="1:1">
      <c r="A258" t="s">
        <v>801</v>
      </c>
    </row>
    <row r="259" spans="1:1">
      <c r="A259" t="s">
        <v>455</v>
      </c>
    </row>
    <row r="260" spans="1:1">
      <c r="A260" t="s">
        <v>802</v>
      </c>
    </row>
    <row r="261" spans="1:1">
      <c r="A261" t="s">
        <v>803</v>
      </c>
    </row>
    <row r="262" spans="1:1">
      <c r="A262" t="s">
        <v>804</v>
      </c>
    </row>
    <row r="263" spans="1:1">
      <c r="A263" t="s">
        <v>805</v>
      </c>
    </row>
    <row r="264" spans="1:1">
      <c r="A264" t="s">
        <v>466</v>
      </c>
    </row>
    <row r="265" spans="1:1">
      <c r="A265" t="s">
        <v>806</v>
      </c>
    </row>
    <row r="266" spans="1:1">
      <c r="A266" t="s">
        <v>807</v>
      </c>
    </row>
    <row r="267" spans="1:1">
      <c r="A267" t="s">
        <v>808</v>
      </c>
    </row>
    <row r="268" spans="1:1">
      <c r="A268" t="s">
        <v>809</v>
      </c>
    </row>
    <row r="269" spans="1:1">
      <c r="A269" t="s">
        <v>810</v>
      </c>
    </row>
    <row r="270" spans="1:1">
      <c r="A270" t="s">
        <v>811</v>
      </c>
    </row>
    <row r="271" spans="1:1">
      <c r="A271" t="s">
        <v>812</v>
      </c>
    </row>
    <row r="272" spans="1:1">
      <c r="A272" t="s">
        <v>813</v>
      </c>
    </row>
    <row r="273" spans="1:1">
      <c r="A273" t="s">
        <v>464</v>
      </c>
    </row>
    <row r="274" spans="1:1">
      <c r="A274" t="s">
        <v>814</v>
      </c>
    </row>
    <row r="275" spans="1:1">
      <c r="A275" t="s">
        <v>815</v>
      </c>
    </row>
    <row r="276" spans="1:1">
      <c r="A276" t="s">
        <v>816</v>
      </c>
    </row>
    <row r="277" spans="1:1">
      <c r="A277" t="s">
        <v>817</v>
      </c>
    </row>
    <row r="278" spans="1:1">
      <c r="A278" t="s">
        <v>818</v>
      </c>
    </row>
    <row r="279" spans="1:1">
      <c r="A279" t="s">
        <v>819</v>
      </c>
    </row>
    <row r="280" spans="1:1">
      <c r="A280" t="s">
        <v>820</v>
      </c>
    </row>
    <row r="281" spans="1:1">
      <c r="A281" t="s">
        <v>821</v>
      </c>
    </row>
    <row r="282" spans="1:1">
      <c r="A282" t="s">
        <v>465</v>
      </c>
    </row>
    <row r="283" spans="1:1">
      <c r="A283" t="s">
        <v>822</v>
      </c>
    </row>
    <row r="284" spans="1:1">
      <c r="A284" t="s">
        <v>823</v>
      </c>
    </row>
    <row r="285" spans="1:1">
      <c r="A285" t="s">
        <v>824</v>
      </c>
    </row>
    <row r="286" spans="1:1">
      <c r="A286" t="s">
        <v>825</v>
      </c>
    </row>
    <row r="287" spans="1:1">
      <c r="A287" t="s">
        <v>826</v>
      </c>
    </row>
    <row r="288" spans="1:1">
      <c r="A288" t="s">
        <v>827</v>
      </c>
    </row>
    <row r="289" spans="1:1">
      <c r="A289" t="s">
        <v>828</v>
      </c>
    </row>
    <row r="290" spans="1:1">
      <c r="A290" t="s">
        <v>829</v>
      </c>
    </row>
    <row r="291" spans="1:1">
      <c r="A291" t="s">
        <v>654</v>
      </c>
    </row>
    <row r="292" spans="1:1">
      <c r="A292" t="s">
        <v>653</v>
      </c>
    </row>
    <row r="293" spans="1:1">
      <c r="A293" t="s">
        <v>655</v>
      </c>
    </row>
    <row r="294" spans="1:1">
      <c r="A294" t="s">
        <v>634</v>
      </c>
    </row>
    <row r="295" spans="1:1">
      <c r="A295" t="s">
        <v>439</v>
      </c>
    </row>
    <row r="296" spans="1:1">
      <c r="A296" t="s">
        <v>439</v>
      </c>
    </row>
    <row r="297" spans="1:1">
      <c r="A297" t="s">
        <v>635</v>
      </c>
    </row>
    <row r="298" spans="1:1">
      <c r="A298" t="s">
        <v>636</v>
      </c>
    </row>
    <row r="299" spans="1:1">
      <c r="A299" t="s">
        <v>640</v>
      </c>
    </row>
    <row r="300" spans="1:1">
      <c r="A300" t="s">
        <v>641</v>
      </c>
    </row>
    <row r="301" spans="1:1">
      <c r="A301" t="s">
        <v>642</v>
      </c>
    </row>
    <row r="302" spans="1:1">
      <c r="A302" t="s">
        <v>643</v>
      </c>
    </row>
    <row r="303" spans="1:1">
      <c r="A303" t="s">
        <v>645</v>
      </c>
    </row>
    <row r="304" spans="1:1">
      <c r="A304" t="s">
        <v>646</v>
      </c>
    </row>
    <row r="305" spans="1:1">
      <c r="A305" t="s">
        <v>647</v>
      </c>
    </row>
    <row r="306" spans="1:1">
      <c r="A306" t="s">
        <v>648</v>
      </c>
    </row>
    <row r="307" spans="1:1">
      <c r="A307" t="s">
        <v>649</v>
      </c>
    </row>
    <row r="308" spans="1:1">
      <c r="A308" t="s">
        <v>650</v>
      </c>
    </row>
    <row r="309" spans="1:1">
      <c r="A309" t="s">
        <v>651</v>
      </c>
    </row>
    <row r="310" spans="1:1">
      <c r="A310" t="s">
        <v>652</v>
      </c>
    </row>
    <row r="311" spans="1:1">
      <c r="A311" t="s">
        <v>627</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6</vt:i4>
      </vt:variant>
    </vt:vector>
  </HeadingPairs>
  <TitlesOfParts>
    <vt:vector size="18" baseType="lpstr">
      <vt:lpstr>使い方・設定</vt:lpstr>
      <vt:lpstr>集計・按分</vt:lpstr>
      <vt:lpstr>1_貸借対照表</vt:lpstr>
      <vt:lpstr>2_財産目録</vt:lpstr>
      <vt:lpstr>3_活動計算書</vt:lpstr>
      <vt:lpstr>3-2_活動計算書_その他の事業有り</vt:lpstr>
      <vt:lpstr>4_注記</vt:lpstr>
      <vt:lpstr>事業別損益の状況</vt:lpstr>
      <vt:lpstr>インポート_貸借対照表</vt:lpstr>
      <vt:lpstr>加工_集計用</vt:lpstr>
      <vt:lpstr>インポート_損益計算書（部門別）</vt:lpstr>
      <vt:lpstr>kanjyo</vt:lpstr>
      <vt:lpstr>'1_貸借対照表'!Print_Area</vt:lpstr>
      <vt:lpstr>'2_財産目録'!Print_Area</vt:lpstr>
      <vt:lpstr>'3_活動計算書'!Print_Area</vt:lpstr>
      <vt:lpstr>'3-2_活動計算書_その他の事業有り'!Print_Area</vt:lpstr>
      <vt:lpstr>'4_注記'!Print_Area</vt:lpstr>
      <vt:lpstr>按分科目</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freee</dc:creator>
  <cp:lastModifiedBy>高木悟</cp:lastModifiedBy>
  <cp:lastPrinted>2018-09-13T07:46:23Z</cp:lastPrinted>
  <dcterms:created xsi:type="dcterms:W3CDTF">2018-02-02T09:46:21Z</dcterms:created>
  <dcterms:modified xsi:type="dcterms:W3CDTF">2018-09-13T15:27:23Z</dcterms:modified>
</cp:coreProperties>
</file>